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640" activeTab="0"/>
  </bookViews>
  <sheets>
    <sheet name="на 01.09. (2)" sheetId="1" r:id="rId1"/>
    <sheet name="Лист2" sheetId="2" r:id="rId2"/>
    <sheet name="Лист3" sheetId="3" r:id="rId3"/>
  </sheets>
  <definedNames>
    <definedName name="_xlnm.Print_Area" localSheetId="0">'на 01.09. (2)'!$A$1:$G$158</definedName>
  </definedNames>
  <calcPr fullCalcOnLoad="1"/>
</workbook>
</file>

<file path=xl/sharedStrings.xml><?xml version="1.0" encoding="utf-8"?>
<sst xmlns="http://schemas.openxmlformats.org/spreadsheetml/2006/main" count="280" uniqueCount="262">
  <si>
    <t xml:space="preserve"> </t>
  </si>
  <si>
    <t>Код дохода по КД</t>
  </si>
  <si>
    <t>Утверждено по бюджету на 2009год</t>
  </si>
  <si>
    <t>Уточ.бюджет на 2009год</t>
  </si>
  <si>
    <t>2</t>
  </si>
  <si>
    <t>ДОХОДЫ</t>
  </si>
  <si>
    <t>ДОХОДЫ НАЛОГОВЫЕ</t>
  </si>
  <si>
    <t xml:space="preserve">000 1 00 00000 00 0000 000 </t>
  </si>
  <si>
    <t>НАЛОГИ НА ПРИБЫЛЬ, ДОХОДЫ</t>
  </si>
  <si>
    <t>000 1 01 00000 00 0000 000</t>
  </si>
  <si>
    <t>Налог на доходы физических лиц</t>
  </si>
  <si>
    <t>182 1 01 02000 01 0000 110</t>
  </si>
  <si>
    <t>182 1 01 02010 01 0000 110</t>
  </si>
  <si>
    <t>Налог на доходы физических лиц с доходов, полученных физическими лицами, не являющимися налоговыми резидентами РФ в виде дивидентов от долегого участия в деятельности организаций</t>
  </si>
  <si>
    <t>182 1 01 02011 01 0000 110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</si>
  <si>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</si>
  <si>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182 1 01 02020 01 0000 110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</si>
  <si>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</si>
  <si>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</si>
  <si>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</si>
  <si>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182 1 01 02022 01 0000 110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</si>
  <si>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</si>
  <si>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182 1 01 02030 01 0000 110</t>
  </si>
  <si>
    <t>182 1 01 02040 01 0000 110</t>
  </si>
  <si>
    <t>182 1 01 02050 01 0000 110</t>
  </si>
  <si>
    <t>НАЛОГИ НА СОВОКУПНЫЙ ДОХОД</t>
  </si>
  <si>
    <t>000 1 05 00000 00 0000 000</t>
  </si>
  <si>
    <t>Единый налог, взимаемый в связи с применением упрощенной системы налогообложения</t>
  </si>
  <si>
    <t>182 1 05 01000 00 0000 110</t>
  </si>
  <si>
    <t>Единый налог, взимаемый с налогоплательщиков, выбравших в качестве объекта налогообложения  доходы</t>
  </si>
  <si>
    <t>182 1 05 01010 01 0000 110</t>
  </si>
  <si>
    <t>Единый налог, взимаемый с налогоплательщиков, выбравших в качестве объекта налогообложения доходы, уменьшенные на величину расходов</t>
  </si>
  <si>
    <t>182 1 05 01020 01 0000 110</t>
  </si>
  <si>
    <t>Единый налог на вмененный доход для отдельных видов деятельности</t>
  </si>
  <si>
    <t>182 1 05 02000 02 0000 110</t>
  </si>
  <si>
    <t>Единый сельскохозяйственный налог</t>
  </si>
  <si>
    <t>182 1 05 03000 01 0000 110</t>
  </si>
  <si>
    <t>НАЛОГИ НА ИМУЩЕСТВО</t>
  </si>
  <si>
    <t>182 1 06 00000 00 0000 000</t>
  </si>
  <si>
    <t>Налог на имущество физических лиц</t>
  </si>
  <si>
    <t>182 1 06 01000 00 0000 110</t>
  </si>
  <si>
    <t>182 1 06 01020 04 0000 110</t>
  </si>
  <si>
    <t xml:space="preserve">Транспортный налог </t>
  </si>
  <si>
    <t>182 1 06 04000 00 0000 110</t>
  </si>
  <si>
    <t>Транспортный налог с организаций</t>
  </si>
  <si>
    <t>182 1 06 04011 02 0000 110</t>
  </si>
  <si>
    <t>Транспортный налог с физических лиц</t>
  </si>
  <si>
    <t>182 1 06 04012 02 0000 110</t>
  </si>
  <si>
    <t>Налог на игорный бизнес</t>
  </si>
  <si>
    <t>182 1 06 05000 02 0000 110</t>
  </si>
  <si>
    <t>Земельный налог</t>
  </si>
  <si>
    <t>182 1 06 06000 00 0000 110</t>
  </si>
  <si>
    <t>Земельный налог, взимаемый по ставке, установленной подпунктом 1 пункта 1 статьи 394 Налогового кодекса Российской Федерации</t>
  </si>
  <si>
    <t>182 1 06 06010 00 0000 110</t>
  </si>
  <si>
    <t>Земельный налог, взимаемый по ставке, установленной подпунктом 1 пункта 1 статьи 394 Налогового кодекса Российской Федерации, зачисляемый в бюджеты городских округов</t>
  </si>
  <si>
    <t>182 1 06 06012 04 0000 110</t>
  </si>
  <si>
    <t>Земельный налог, взимаемый по ставке, установленной подпунктом 2 пункта 1 статьи 394 Налогового кодекса Российской Федерации</t>
  </si>
  <si>
    <t>182 1 06 06020 00 0000 110</t>
  </si>
  <si>
    <t>Земельный налог, взимаемый по ставке, установленной подпунктом 2 пункта 1 статьи 394 Налогового кодекса Российской Федерации, зачисляемый в бюджеты городских округов</t>
  </si>
  <si>
    <t>182 1 06 06022 04 0000 110</t>
  </si>
  <si>
    <t>НАЛОГИ ,СБОРЫИ РЕГУЛЯРНЫЕ ПЛАТЕЖИ ЗА ПОЛЬЗОВАНИЕ ПРИРОДНЫМИ РЕСУРСАМИ</t>
  </si>
  <si>
    <r>
      <t>0</t>
    </r>
    <r>
      <rPr>
        <b/>
        <sz val="8"/>
        <rFont val="Arial Cyr"/>
        <family val="0"/>
      </rPr>
      <t>00 1 07 00000 00 0000 110</t>
    </r>
  </si>
  <si>
    <t>Налог на добычу полезных ископаемых</t>
  </si>
  <si>
    <r>
      <t>0</t>
    </r>
    <r>
      <rPr>
        <b/>
        <sz val="8"/>
        <rFont val="Arial Cyr"/>
        <family val="0"/>
      </rPr>
      <t>00 1 07 01000 00 0000 110</t>
    </r>
  </si>
  <si>
    <t>Налог на добычу общераспространенных полезных ископаемых</t>
  </si>
  <si>
    <t>182 1 07 01020 01 0000 110</t>
  </si>
  <si>
    <t>ГОСУДАРСТВЕННАЯ ПОШЛИНА, СБОРЫ</t>
  </si>
  <si>
    <t>000 1 08 00000 00 0000 000</t>
  </si>
  <si>
    <t>Государственная пошлина по делам, рассматриваемым в судах общей юрисдикции, мировыми судьями</t>
  </si>
  <si>
    <t>182 1 08 03000 01 0000 110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</si>
  <si>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</si>
  <si>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182 1 08 03010 01 0000 110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</si>
  <si>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</si>
  <si>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</si>
  <si>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 xml:space="preserve"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приемов квалифицированных экзаменов на получение права на управление транспортными средствами </t>
  </si>
  <si>
    <t>188 1 08 07140 01 0000 110</t>
  </si>
  <si>
    <t>Государственная пошлина за выдачу разрешения на установку рекламной контрукции</t>
  </si>
  <si>
    <t>206 1 08 07150 01 0000 110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</si>
  <si>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</si>
  <si>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</si>
  <si>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зачисляемый в местные бюджеты</t>
  </si>
  <si>
    <t>Налоги на имущество</t>
  </si>
  <si>
    <t>000 1 09 04000 00 0000 110</t>
  </si>
  <si>
    <t>182 1 09 04050 04 0000 110</t>
  </si>
  <si>
    <t>Прочие налоги и сборы (по отмененным налогам и сборам субъектов Российской Федерации)</t>
  </si>
  <si>
    <t>Налог с продаж</t>
  </si>
  <si>
    <t>182 1 09 06010 02 0000 110</t>
  </si>
  <si>
    <t>Прочие налоги и сборы (по отмененным местным налогам и сборам)</t>
  </si>
  <si>
    <t>Налог на рекламу, мобилизуемый на территории городских округов</t>
  </si>
  <si>
    <t>182 1 09 07010 04 0000 110</t>
  </si>
  <si>
    <t>182 1 09 07030 04 0000 110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</si>
  <si>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</si>
  <si>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</si>
  <si>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000 1 11 05000  00 0000 120</t>
  </si>
  <si>
    <t>Доходы, получаемые в виде арендной платы  за земельные участки, гос.собственность на которые не разграничена, а также средства от продажи права на заключе ние договоров аренды указанных земельных участков.</t>
  </si>
  <si>
    <t>206 1 11 05010 00  0000 120</t>
  </si>
  <si>
    <t>206 1 11 05010 04 0000 120</t>
  </si>
  <si>
    <t>206 1 11 05020 00 0000 120</t>
  </si>
  <si>
    <t>206 1 11 05024 04 0000 120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</si>
  <si>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</si>
  <si>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</si>
  <si>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</si>
  <si>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206 1 11 07010 00 0000 120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</si>
  <si>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</si>
  <si>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206 1 11 07014 04 0000 120</t>
  </si>
  <si>
    <t>Прочие доходы от использования имущества и прав, находящихся в государственной и и муниципальной собственности (за исключением имущества автономных учреждений, а также имущества гос. Муниципальных и унитарных предприятий в том числе казенных)</t>
  </si>
  <si>
    <t>206 1 11 09000 00 0000 120</t>
  </si>
  <si>
    <t>206 1 11 09040 00 0000 120</t>
  </si>
  <si>
    <t>Прочие поступления от использования имущества, находящегося в собственности городских округов  (за исключением имущества автономных учреждений , а также имущества государственных и муниципальных унитарных предприятий, в том числе казенных)</t>
  </si>
  <si>
    <t>206 1 11 09044 04 0000 120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</si>
  <si>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</si>
  <si>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</si>
  <si>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</si>
  <si>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498 1 12 01000 01 0000 120</t>
  </si>
  <si>
    <t>ДОХОДЫ ОТ ОКАЗАНИЯ ПЛАТНЫХ УСЛУГ И КОМПЕНСАЦИИ ЗАТРАТ ГОСУДАРСТВА</t>
  </si>
  <si>
    <t>000 1 13 00000 00 0000 000</t>
  </si>
  <si>
    <t>Почие доходы от оказания платных услуг и компенсации затрат государства</t>
  </si>
  <si>
    <t>000 1 13 03000 00 0000 130</t>
  </si>
  <si>
    <t>000 1 13 03040 04 0000 130</t>
  </si>
  <si>
    <t>ДОХОДЫ ОТ ПРОДАЖИ МАТЕРИАЛЬНЫХ И НЕМАТЕРИАЛЬНЫХ АКТИВОВ</t>
  </si>
  <si>
    <t>000 1 14 00000 00  0000 000</t>
  </si>
  <si>
    <t>Доходы от продажи квартир</t>
  </si>
  <si>
    <t>Доходы от продажи квартир, находящихся в собственности городских округов</t>
  </si>
  <si>
    <t>206 1 14 02000 00  0000 000</t>
  </si>
  <si>
    <t>206 1 14 02030 04  0000 410</t>
  </si>
  <si>
    <t>Доходы от реализации иного имущества, находящегося в собственности городских округов ( за исключением имущества муниципальных автономных учреждений , а также имущества муниципальных унитарных предприятий , в том числе казенных) в части реализации основных средств по указанному имуществу</t>
  </si>
  <si>
    <t>206 1 14 0600 00  0000 430</t>
  </si>
  <si>
    <t>Доходы от прожажи земельных участков, гос. собственность на которые не разграничена</t>
  </si>
  <si>
    <t>206 1 14 06010 00  0000 430</t>
  </si>
  <si>
    <t>Доходы от продажи земельных участков, гос. Собственность на которые не разграничена и которые расположены в границах городских округов.</t>
  </si>
  <si>
    <t>206 1 14 06012 04  0000 430</t>
  </si>
  <si>
    <t>ШТРАФЫ, САНКЦИИ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</si>
  <si>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</si>
  <si>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</si>
  <si>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182 1 16 03000 00 0000 140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</si>
  <si>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</si>
  <si>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182 1 16 03010 01 0000 140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</si>
  <si>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</si>
  <si>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182 1 16 03030 01 0000 140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</si>
  <si>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</si>
  <si>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182 1 16 06000  01 0000 140</t>
  </si>
  <si>
    <t>182 1 16 08000  01 0000 140</t>
  </si>
  <si>
    <t>Денежные взыскания (штрафы) и иные суммы, взыскиваемые с лиц, виновных в совершении преступлений, и в возмещении ущерба имуществу</t>
  </si>
  <si>
    <t>Денежные взыскания (штрафы) и иные суммы, взыскиваемые с лиц, виновных в совершении преступлений, и в возмещении ущерба имуществу, зачисляемые бюджеты городских округов</t>
  </si>
  <si>
    <t>Доходы от возмещения ущерба при возникновении страховых случаев</t>
  </si>
  <si>
    <t>205 1 16 23000 00 0000 140</t>
  </si>
  <si>
    <t>Доходы от возмещения ущерба при возникновении страховых случаев, зачисляемые в бюджеты городских округов</t>
  </si>
  <si>
    <t>Денежные взыскания (штрафы) за нарушение законодательства в области охраны окружающей среды</t>
  </si>
  <si>
    <t>000 1 16 25000  01 0000 140</t>
  </si>
  <si>
    <t>188 1 16 25050 01 0000 140</t>
  </si>
  <si>
    <t>Денежные взыскания (штрафы) за нарушение земельного законодательства</t>
  </si>
  <si>
    <t>072 1 16 25060 01 0000 140</t>
  </si>
  <si>
    <t>Денежные взыскания (штрафы) за нарушения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</si>
  <si>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141 1 16 28000 01 0000 140</t>
  </si>
  <si>
    <t>Денежные взыскания (штрафы) за административные правонарушения в области дорожного движения</t>
  </si>
  <si>
    <t>188 1 16 30000  01 0000 140</t>
  </si>
  <si>
    <t>Прочие поступления от денежных взысканий (штрафов) и иных сумм в возмещение ущерба</t>
  </si>
  <si>
    <t>205 1 16 90000 00 0000 140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</si>
  <si>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</si>
  <si>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205 116 90040 04 0000 140</t>
  </si>
  <si>
    <t>ПРОЧИЕ НЕНАЛОГОВЫЕ ДОХОДЫ</t>
  </si>
  <si>
    <t>000 117 00000 00 0000 000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</si>
  <si>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</si>
  <si>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</si>
  <si>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</si>
  <si>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Прочие неналоговые доходы</t>
  </si>
  <si>
    <t>Прочие неналоговые доходы бюджетов городских округов</t>
  </si>
  <si>
    <t>ИТОГО НАЛОГОВЫЕ И НЕНАЛОГОВЫЕ ДОХОДЫ (без учета возврата)</t>
  </si>
  <si>
    <t>000 1 19 04000 04 0000 151</t>
  </si>
  <si>
    <t>БЕЗВОЗМЕЗДНЫЕ ПОСТУПЛЕНИЯ</t>
  </si>
  <si>
    <t>000 2 00 00000 00 0000 000</t>
  </si>
  <si>
    <t>Безвозмездные поступления от других бюджетов бюджетной системы РФ</t>
  </si>
  <si>
    <t>Дотации бюджетам субъектов РФ и муниципальных образований</t>
  </si>
  <si>
    <t>000 2 02 01000 00 0000 151</t>
  </si>
  <si>
    <t>Дотации на выравнивание бюджетной обеспеченности</t>
  </si>
  <si>
    <t>Субсидии бюджетам субъектов РФ и муниципальных образований (межбюджетные субсидии)</t>
  </si>
  <si>
    <t>000 2 02 02000 00 0000 151</t>
  </si>
  <si>
    <t xml:space="preserve">Субвенции бюджетам субъектов РФ и муниципальных образований </t>
  </si>
  <si>
    <t>000 2 02 03000 00 0000 151</t>
  </si>
  <si>
    <t>Иные межбюджетные трансферты</t>
  </si>
  <si>
    <t>000 2 02 04000 00 0000 151</t>
  </si>
  <si>
    <t>ИТОГО</t>
  </si>
  <si>
    <t>ВСЕГО ДОХОДОВ (с учетом возврата)</t>
  </si>
  <si>
    <t>РАСХОДЫ</t>
  </si>
  <si>
    <t>Результат исполнения бюджета (дефицит"-",профицит"+"</t>
  </si>
  <si>
    <t>Источники финансирования Дефицита:</t>
  </si>
  <si>
    <t>Изменение остатков средств на счетах</t>
  </si>
  <si>
    <t>Средства от продажи акций и иных форм участия в капитале, находящихся в собственности бюджетов городских округов</t>
  </si>
  <si>
    <t>Налоговые доходы</t>
  </si>
  <si>
    <t xml:space="preserve">Неналоговые доходы   (без учета возврата)                                            </t>
  </si>
  <si>
    <t>Возврат субсидий прошлых лет</t>
  </si>
  <si>
    <t>ИТОГО НАЛОГОВЫЕ И НЕНАЛОГОВЫЕ ДОХОДЫ (с учетом возврата)</t>
  </si>
  <si>
    <t>Безвозмездные поступления</t>
  </si>
  <si>
    <t>Безвозмездные поступления от других бюджетов системы РФ</t>
  </si>
  <si>
    <r>
      <t xml:space="preserve">ИТОГО ДОХОДОВ </t>
    </r>
    <r>
      <rPr>
        <b/>
        <sz val="8"/>
        <rFont val="Arial Cyr"/>
        <family val="0"/>
      </rPr>
      <t>(с учетом возврата)</t>
    </r>
  </si>
  <si>
    <t>Источники финансирования дефицита:</t>
  </si>
  <si>
    <t>руководитель Финансового управления</t>
  </si>
  <si>
    <t>Т.В.Николаус</t>
  </si>
  <si>
    <t>ИТОГО НАЛОГОВЫЕ И НЕНАЛОГОВЫЕ ДОХОДЫ (с учетом  возврата)</t>
  </si>
  <si>
    <t>Налог на добычу прочих полезных ископаемых (за исключением полезных ископаемых в виде природных алмазов)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</si>
  <si>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 , а также имущества государственных и муниципальных унитарных предприятий, в том числе казенных)</t>
  </si>
  <si>
    <t>206 1 14 02030 04 0000 440</t>
  </si>
  <si>
    <t>206 1 14 02033 04 0000 410</t>
  </si>
  <si>
    <t>206 1 14 02033 04 0000 440</t>
  </si>
  <si>
    <t>182 1 09 01000 00 0000 110</t>
  </si>
  <si>
    <t>182 1 09 01020 04 0000 110</t>
  </si>
  <si>
    <t>182 1 09 03000 00 0000 110</t>
  </si>
  <si>
    <t>000 116 21000 00 0000 140</t>
  </si>
  <si>
    <t>205 116 23040  04 0000 140</t>
  </si>
  <si>
    <t>000 1 17 05000 00 0000 180</t>
  </si>
  <si>
    <t xml:space="preserve">000 119 00000 00 0000 000 </t>
  </si>
  <si>
    <t>Доходы, получаемые в виде арендной платы  за земельные участки, гос.собственность на которые не разграничена,и которые расположены в границах городских округов,  а также средства от продажи права на заключение договоров аренды указанных земельных участков</t>
  </si>
  <si>
    <t>182 1 09 07050 04 0000 110</t>
  </si>
  <si>
    <t>1</t>
  </si>
  <si>
    <t>206 1 14 01000 00 0000 410</t>
  </si>
  <si>
    <t>206 1 14 01040 04 0000 410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</si>
  <si>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гос. и мун. унитарных предприятий, в т.ч. казенных)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</si>
  <si>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 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</si>
  <si>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от реализации имущества, находящегося в собственности городских округов (за исключением имущества мун. автономных учреждений, а также имущества мун.унитарных предприятий, в т.ч. казенных), в части реализации материальных запасов по указанному имуществу</t>
  </si>
  <si>
    <t>Платежи за пользование природными ресурсами</t>
  </si>
  <si>
    <t>Платежи за пользование недрами в целях, не связанных с добычей полезных ископаемых, мобилизуемых на территориях городских округов</t>
  </si>
  <si>
    <t>Земельный налог (по обязательствам, возникшим до 1 января 2006 года) мобилизуемых на территориях городских округов</t>
  </si>
  <si>
    <t>182 1 09 06000 02 0000 110</t>
  </si>
  <si>
    <t>182 1 09 07000 00 0000 110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</si>
  <si>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мобилизуемых на территориях городских округов</t>
  </si>
  <si>
    <t>Прочие местные налоги и сборы, мобилизуемых на территориях городских округов</t>
  </si>
  <si>
    <t>000 1 16 21040 04 0000 140</t>
  </si>
  <si>
    <t>000 2 02 00000 00 0000 000</t>
  </si>
  <si>
    <t>НЕНАЛОГОВЫЕ ДОХОДЫ</t>
  </si>
  <si>
    <t>Бюджетные кредиты от других бюджетов бюджетной системы РФ</t>
  </si>
  <si>
    <t>3</t>
  </si>
  <si>
    <t>Исполнитель:Марченко Г.Н. 7-55-34</t>
  </si>
  <si>
    <t>Начальник ОФР</t>
  </si>
  <si>
    <t>Ю.А.Рамих</t>
  </si>
  <si>
    <t>Налог на доходы физических лиц с доходов, полученных физическими лицами,  являющимися налоговыми резидентами РФ в виде дивидентов от долегого участия в деятельности организаций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</si>
  <si>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средств.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</si>
  <si>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2007г.</t>
  </si>
  <si>
    <t>Налог на имущество физических лиц, взимаемый по ставкам, применяемым к объектам налогообложения, расположеннфх в границах городских округов</t>
  </si>
  <si>
    <t>000 1 07 01030 01 0000 110</t>
  </si>
  <si>
    <t>Налог на прибыль организаций, зачисляемый до 1 января 2005 года в местные бюджеты, мобилизуемый на территории городских округов в местные бюджеты</t>
  </si>
  <si>
    <t>182 1 09 03030 04 0000 110</t>
  </si>
  <si>
    <t>Доходы, получаемые в виде арендной платы за земли после разграничения государственной собствености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</si>
  <si>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Доходы, получаемые в виде арендной платы  , а также средства от продажи права на заключение договоров аренды за земли , находящиеся в собственности городских округов  (за исключением земельных участков муниципальных  автономных учреждений)</t>
  </si>
  <si>
    <t>Прочие доходы от оказания платных услуг получателями средств бюджетов городских округов икомпенсации затрат бюджетов городских округов</t>
  </si>
  <si>
    <t>Доходы от реализации иного имущества, находящегося в собственности городских округов ( за исключением имущества муниципальных автономных учреждений , а также имущества муниципальных унитарных предприятий , в том числе казенных) в части реализации материальных запасов по уазанному имуществу</t>
  </si>
  <si>
    <t>Доходы от продажи земельных участков, находящихся в государственной и муниципальной собственности (за исключеним земельных участков автономных учреждений)</t>
  </si>
  <si>
    <t>Денежные взыскания (штрафы)за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</si>
  <si>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законодательства о недрах, об особо охраняемых природных териториях, об охране и использовании животного мира, об экологической экспертизе, в области охраны окружающей среды,земельного законодательства, лесного законодательства, водного законодательства</t>
  </si>
  <si>
    <t>ВОЗВРАТ ОТАТКОВ СУБСИДИЙ, СУБВЕНЦИЙ И ИНЫХ МЕЖБЮДЖЕТНЫХ ТРАНСФЕРТОВ, ИМЕЮЩИХ ЦЕЛЕВОЕ ЗНАЧЕНИЕ,ПРОШЛЫХ ЛЕТ</t>
  </si>
  <si>
    <t>Возврат остатков субсидий субвенций и иных межбюджетных трансфертов, имеющих целевое назначение, прошлых лет из бюджетов городских округов из бюджетов городских округов</t>
  </si>
  <si>
    <t>% исп. к уточн..году</t>
  </si>
  <si>
    <t>Зам.главы Копейского городского округа,</t>
  </si>
  <si>
    <t>% исп. к утвержд.году</t>
  </si>
  <si>
    <t>Доходы, получаемые в виде арендной платы либо иной платы за передачу в возмездное пользование гос. И муниципального имущества (за исключением имущества автономных учреждений, а также имущества гос и муниципальных унитарных предприятий, в том числе казенных</t>
  </si>
  <si>
    <t xml:space="preserve"> № 1 СПРАВКА О ДОХОДАХ ПО КОПЕЙСКОМУ ГОРОДСКОМУ ОКРУГУ НА 01.01.2010г.     </t>
  </si>
  <si>
    <t>факт на 01.01.10г.</t>
  </si>
  <si>
    <t xml:space="preserve">Дотации бюджетам городских лкругов на поддержку мер по обеспечению сбалансированнлсти бюджетов </t>
  </si>
  <si>
    <t>000 2 02 01003 04 0000 151</t>
  </si>
  <si>
    <t>000 2 02 01001 04 0000 151</t>
  </si>
  <si>
    <t xml:space="preserve"> № 2 СПРАВКА О ДОХОДАХ ПО КОПЕЙСКОМУ ГОРОДСКОМУ ОКРУГУ НА 01.01.2010г.     </t>
  </si>
  <si>
    <t>206 1 17 05040 04 0000 180</t>
  </si>
  <si>
    <t>206 1 17 01040 04 0000 180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</si>
</sst>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19">
    <font>
      <sz val="10"/>
      <name val="Arial Cyr"/>
      <family val="0"/>
    </font>
    <font>
      <b/>
      <sz val="10"/>
      <name val="Arial Cyr"/>
      <family val="0"/>
    </font>
    <font>
      <b/>
      <u val="single"/>
      <sz val="8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u val="single"/>
      <sz val="8"/>
      <color indexed="8"/>
      <name val="Arial Cyr"/>
      <family val="0"/>
    </font>
    <font>
      <b/>
      <sz val="8"/>
      <color indexed="8"/>
      <name val="Arial Cyr"/>
      <family val="0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b/>
      <i/>
      <sz val="8"/>
      <color indexed="8"/>
      <name val="Arial Cyr"/>
      <family val="0"/>
    </font>
    <font>
      <b/>
      <i/>
      <sz val="8"/>
      <name val="Arial Cyr"/>
      <family val="0"/>
    </font>
    <font>
      <b/>
      <sz val="10"/>
      <color indexed="8"/>
      <name val="Arial Cyr"/>
      <family val="0"/>
    </font>
    <font>
      <b/>
      <u val="single"/>
      <sz val="10"/>
      <name val="Arial Cyr"/>
      <family val="0"/>
    </font>
    <font>
      <i/>
      <sz val="8"/>
      <name val="Arial Cyr"/>
      <family val="0"/>
    </font>
    <font>
      <b/>
      <i/>
      <sz val="10"/>
      <name val="Arial Cyr"/>
      <family val="0"/>
    </font>
    <font>
      <b/>
      <sz val="14"/>
      <color indexed="8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4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64" fontId="4" fillId="0" borderId="2" xfId="0" applyNumberFormat="1" applyFont="1" applyBorder="1" applyAlignment="1">
      <alignment/>
    </xf>
    <xf numFmtId="0" fontId="4" fillId="0" borderId="1" xfId="0" applyFont="1" applyBorder="1" applyAlignment="1">
      <alignment/>
    </xf>
    <xf numFmtId="164" fontId="6" fillId="2" borderId="2" xfId="0" applyNumberFormat="1" applyFont="1" applyFill="1" applyBorder="1" applyAlignment="1">
      <alignment/>
    </xf>
    <xf numFmtId="4" fontId="6" fillId="2" borderId="1" xfId="0" applyNumberFormat="1" applyFont="1" applyFill="1" applyBorder="1" applyAlignment="1">
      <alignment/>
    </xf>
    <xf numFmtId="164" fontId="6" fillId="3" borderId="2" xfId="0" applyNumberFormat="1" applyFont="1" applyFill="1" applyBorder="1" applyAlignment="1">
      <alignment/>
    </xf>
    <xf numFmtId="4" fontId="6" fillId="3" borderId="1" xfId="0" applyNumberFormat="1" applyFont="1" applyFill="1" applyBorder="1" applyAlignment="1">
      <alignment/>
    </xf>
    <xf numFmtId="164" fontId="6" fillId="4" borderId="2" xfId="0" applyNumberFormat="1" applyFont="1" applyFill="1" applyBorder="1" applyAlignment="1">
      <alignment/>
    </xf>
    <xf numFmtId="4" fontId="6" fillId="4" borderId="1" xfId="0" applyNumberFormat="1" applyFont="1" applyFill="1" applyBorder="1" applyAlignment="1">
      <alignment/>
    </xf>
    <xf numFmtId="164" fontId="8" fillId="4" borderId="2" xfId="0" applyNumberFormat="1" applyFont="1" applyFill="1" applyBorder="1" applyAlignment="1">
      <alignment/>
    </xf>
    <xf numFmtId="4" fontId="8" fillId="4" borderId="1" xfId="0" applyNumberFormat="1" applyFont="1" applyFill="1" applyBorder="1" applyAlignment="1">
      <alignment/>
    </xf>
    <xf numFmtId="4" fontId="4" fillId="0" borderId="1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4" fontId="4" fillId="0" borderId="1" xfId="0" applyNumberFormat="1" applyFont="1" applyFill="1" applyBorder="1" applyAlignment="1">
      <alignment/>
    </xf>
    <xf numFmtId="4" fontId="3" fillId="0" borderId="1" xfId="0" applyNumberFormat="1" applyFont="1" applyFill="1" applyBorder="1" applyAlignment="1">
      <alignment/>
    </xf>
    <xf numFmtId="164" fontId="4" fillId="3" borderId="2" xfId="0" applyNumberFormat="1" applyFont="1" applyFill="1" applyBorder="1" applyAlignment="1">
      <alignment/>
    </xf>
    <xf numFmtId="4" fontId="3" fillId="3" borderId="1" xfId="0" applyNumberFormat="1" applyFont="1" applyFill="1" applyBorder="1" applyAlignment="1">
      <alignment/>
    </xf>
    <xf numFmtId="164" fontId="4" fillId="4" borderId="2" xfId="0" applyNumberFormat="1" applyFont="1" applyFill="1" applyBorder="1" applyAlignment="1">
      <alignment/>
    </xf>
    <xf numFmtId="4" fontId="6" fillId="0" borderId="1" xfId="0" applyNumberFormat="1" applyFont="1" applyBorder="1" applyAlignment="1">
      <alignment/>
    </xf>
    <xf numFmtId="4" fontId="4" fillId="4" borderId="1" xfId="0" applyNumberFormat="1" applyFont="1" applyFill="1" applyBorder="1" applyAlignment="1">
      <alignment/>
    </xf>
    <xf numFmtId="4" fontId="3" fillId="4" borderId="1" xfId="0" applyNumberFormat="1" applyFont="1" applyFill="1" applyBorder="1" applyAlignment="1">
      <alignment/>
    </xf>
    <xf numFmtId="4" fontId="11" fillId="3" borderId="1" xfId="0" applyNumberFormat="1" applyFont="1" applyFill="1" applyBorder="1" applyAlignment="1">
      <alignment/>
    </xf>
    <xf numFmtId="0" fontId="8" fillId="4" borderId="1" xfId="0" applyNumberFormat="1" applyFont="1" applyFill="1" applyBorder="1" applyAlignment="1">
      <alignment horizontal="justify" wrapText="1"/>
    </xf>
    <xf numFmtId="4" fontId="9" fillId="5" borderId="1" xfId="0" applyNumberFormat="1" applyFont="1" applyFill="1" applyBorder="1" applyAlignment="1">
      <alignment/>
    </xf>
    <xf numFmtId="4" fontId="6" fillId="5" borderId="1" xfId="0" applyNumberFormat="1" applyFont="1" applyFill="1" applyBorder="1" applyAlignment="1">
      <alignment/>
    </xf>
    <xf numFmtId="164" fontId="6" fillId="2" borderId="3" xfId="0" applyNumberFormat="1" applyFont="1" applyFill="1" applyBorder="1" applyAlignment="1">
      <alignment/>
    </xf>
    <xf numFmtId="164" fontId="6" fillId="6" borderId="3" xfId="0" applyNumberFormat="1" applyFont="1" applyFill="1" applyBorder="1" applyAlignment="1">
      <alignment/>
    </xf>
    <xf numFmtId="4" fontId="3" fillId="6" borderId="1" xfId="0" applyNumberFormat="1" applyFont="1" applyFill="1" applyBorder="1" applyAlignment="1">
      <alignment/>
    </xf>
    <xf numFmtId="16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164" fontId="3" fillId="5" borderId="2" xfId="0" applyNumberFormat="1" applyFont="1" applyFill="1" applyBorder="1" applyAlignment="1">
      <alignment/>
    </xf>
    <xf numFmtId="4" fontId="3" fillId="5" borderId="1" xfId="0" applyNumberFormat="1" applyFont="1" applyFill="1" applyBorder="1" applyAlignment="1">
      <alignment/>
    </xf>
    <xf numFmtId="4" fontId="3" fillId="2" borderId="2" xfId="0" applyNumberFormat="1" applyFont="1" applyFill="1" applyBorder="1" applyAlignment="1">
      <alignment/>
    </xf>
    <xf numFmtId="4" fontId="3" fillId="2" borderId="1" xfId="0" applyNumberFormat="1" applyFont="1" applyFill="1" applyBorder="1" applyAlignment="1">
      <alignment horizontal="right"/>
    </xf>
    <xf numFmtId="4" fontId="10" fillId="4" borderId="1" xfId="0" applyNumberFormat="1" applyFont="1" applyFill="1" applyBorder="1" applyAlignment="1">
      <alignment/>
    </xf>
    <xf numFmtId="4" fontId="10" fillId="0" borderId="1" xfId="0" applyNumberFormat="1" applyFont="1" applyBorder="1" applyAlignment="1">
      <alignment/>
    </xf>
    <xf numFmtId="4" fontId="10" fillId="0" borderId="1" xfId="0" applyNumberFormat="1" applyFont="1" applyBorder="1" applyAlignment="1">
      <alignment/>
    </xf>
    <xf numFmtId="49" fontId="4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 horizontal="right"/>
    </xf>
    <xf numFmtId="4" fontId="10" fillId="0" borderId="1" xfId="0" applyNumberFormat="1" applyFont="1" applyBorder="1" applyAlignment="1">
      <alignment horizontal="right"/>
    </xf>
    <xf numFmtId="4" fontId="10" fillId="0" borderId="1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4" fontId="0" fillId="4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4" fontId="3" fillId="4" borderId="0" xfId="0" applyNumberFormat="1" applyFont="1" applyFill="1" applyBorder="1" applyAlignment="1">
      <alignment horizontal="right"/>
    </xf>
    <xf numFmtId="0" fontId="1" fillId="4" borderId="0" xfId="0" applyFont="1" applyFill="1" applyBorder="1" applyAlignment="1">
      <alignment/>
    </xf>
    <xf numFmtId="49" fontId="4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 wrapText="1"/>
    </xf>
    <xf numFmtId="49" fontId="4" fillId="4" borderId="1" xfId="0" applyNumberFormat="1" applyFont="1" applyFill="1" applyBorder="1" applyAlignment="1">
      <alignment horizontal="center"/>
    </xf>
    <xf numFmtId="3" fontId="4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/>
    </xf>
    <xf numFmtId="1" fontId="4" fillId="4" borderId="1" xfId="0" applyNumberFormat="1" applyFont="1" applyFill="1" applyBorder="1" applyAlignment="1">
      <alignment/>
    </xf>
    <xf numFmtId="164" fontId="4" fillId="4" borderId="1" xfId="0" applyNumberFormat="1" applyFont="1" applyFill="1" applyBorder="1" applyAlignment="1">
      <alignment/>
    </xf>
    <xf numFmtId="165" fontId="4" fillId="4" borderId="1" xfId="0" applyNumberFormat="1" applyFont="1" applyFill="1" applyBorder="1" applyAlignment="1">
      <alignment/>
    </xf>
    <xf numFmtId="2" fontId="4" fillId="4" borderId="1" xfId="0" applyNumberFormat="1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/>
    </xf>
    <xf numFmtId="165" fontId="13" fillId="4" borderId="1" xfId="0" applyNumberFormat="1" applyFont="1" applyFill="1" applyBorder="1" applyAlignment="1">
      <alignment/>
    </xf>
    <xf numFmtId="0" fontId="3" fillId="5" borderId="1" xfId="0" applyFont="1" applyFill="1" applyBorder="1" applyAlignment="1">
      <alignment wrapText="1"/>
    </xf>
    <xf numFmtId="0" fontId="4" fillId="5" borderId="2" xfId="0" applyFont="1" applyFill="1" applyBorder="1" applyAlignment="1">
      <alignment/>
    </xf>
    <xf numFmtId="165" fontId="3" fillId="5" borderId="1" xfId="0" applyNumberFormat="1" applyFont="1" applyFill="1" applyBorder="1" applyAlignment="1">
      <alignment/>
    </xf>
    <xf numFmtId="0" fontId="1" fillId="3" borderId="1" xfId="0" applyFont="1" applyFill="1" applyBorder="1" applyAlignment="1">
      <alignment wrapText="1"/>
    </xf>
    <xf numFmtId="0" fontId="4" fillId="3" borderId="2" xfId="0" applyFont="1" applyFill="1" applyBorder="1" applyAlignment="1">
      <alignment/>
    </xf>
    <xf numFmtId="165" fontId="3" fillId="3" borderId="1" xfId="0" applyNumberFormat="1" applyFont="1" applyFill="1" applyBorder="1" applyAlignment="1">
      <alignment/>
    </xf>
    <xf numFmtId="0" fontId="1" fillId="4" borderId="1" xfId="0" applyFont="1" applyFill="1" applyBorder="1" applyAlignment="1">
      <alignment wrapText="1"/>
    </xf>
    <xf numFmtId="0" fontId="4" fillId="4" borderId="2" xfId="0" applyFont="1" applyFill="1" applyBorder="1" applyAlignment="1">
      <alignment/>
    </xf>
    <xf numFmtId="165" fontId="3" fillId="4" borderId="1" xfId="0" applyNumberFormat="1" applyFont="1" applyFill="1" applyBorder="1" applyAlignment="1">
      <alignment/>
    </xf>
    <xf numFmtId="165" fontId="8" fillId="4" borderId="1" xfId="0" applyNumberFormat="1" applyFont="1" applyFill="1" applyBorder="1" applyAlignment="1">
      <alignment/>
    </xf>
    <xf numFmtId="164" fontId="7" fillId="4" borderId="2" xfId="0" applyNumberFormat="1" applyFont="1" applyFill="1" applyBorder="1" applyAlignment="1">
      <alignment wrapText="1"/>
    </xf>
    <xf numFmtId="165" fontId="10" fillId="4" borderId="1" xfId="0" applyNumberFormat="1" applyFont="1" applyFill="1" applyBorder="1" applyAlignment="1">
      <alignment/>
    </xf>
    <xf numFmtId="0" fontId="10" fillId="4" borderId="1" xfId="0" applyNumberFormat="1" applyFont="1" applyFill="1" applyBorder="1" applyAlignment="1">
      <alignment wrapText="1"/>
    </xf>
    <xf numFmtId="0" fontId="10" fillId="4" borderId="1" xfId="0" applyFont="1" applyFill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4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3" fillId="2" borderId="1" xfId="0" applyNumberFormat="1" applyFont="1" applyFill="1" applyBorder="1" applyAlignment="1">
      <alignment/>
    </xf>
    <xf numFmtId="164" fontId="3" fillId="3" borderId="1" xfId="0" applyNumberFormat="1" applyFont="1" applyFill="1" applyBorder="1" applyAlignment="1">
      <alignment/>
    </xf>
    <xf numFmtId="164" fontId="3" fillId="5" borderId="1" xfId="0" applyNumberFormat="1" applyFont="1" applyFill="1" applyBorder="1" applyAlignment="1">
      <alignment/>
    </xf>
    <xf numFmtId="164" fontId="3" fillId="6" borderId="1" xfId="0" applyNumberFormat="1" applyFont="1" applyFill="1" applyBorder="1" applyAlignment="1">
      <alignment/>
    </xf>
    <xf numFmtId="164" fontId="3" fillId="4" borderId="1" xfId="0" applyNumberFormat="1" applyFont="1" applyFill="1" applyBorder="1" applyAlignment="1">
      <alignment/>
    </xf>
    <xf numFmtId="0" fontId="12" fillId="4" borderId="0" xfId="0" applyFont="1" applyFill="1" applyBorder="1" applyAlignment="1">
      <alignment horizontal="right" wrapText="1"/>
    </xf>
    <xf numFmtId="4" fontId="2" fillId="4" borderId="0" xfId="0" applyNumberFormat="1" applyFont="1" applyFill="1" applyBorder="1" applyAlignment="1">
      <alignment horizontal="right" wrapText="1"/>
    </xf>
    <xf numFmtId="164" fontId="6" fillId="4" borderId="1" xfId="0" applyNumberFormat="1" applyFont="1" applyFill="1" applyBorder="1" applyAlignment="1">
      <alignment/>
    </xf>
    <xf numFmtId="164" fontId="8" fillId="4" borderId="1" xfId="0" applyNumberFormat="1" applyFont="1" applyFill="1" applyBorder="1" applyAlignment="1">
      <alignment/>
    </xf>
    <xf numFmtId="164" fontId="6" fillId="3" borderId="1" xfId="0" applyNumberFormat="1" applyFont="1" applyFill="1" applyBorder="1" applyAlignment="1">
      <alignment/>
    </xf>
    <xf numFmtId="164" fontId="9" fillId="5" borderId="1" xfId="0" applyNumberFormat="1" applyFont="1" applyFill="1" applyBorder="1" applyAlignment="1">
      <alignment/>
    </xf>
    <xf numFmtId="164" fontId="6" fillId="5" borderId="1" xfId="0" applyNumberFormat="1" applyFont="1" applyFill="1" applyBorder="1" applyAlignment="1">
      <alignment/>
    </xf>
    <xf numFmtId="164" fontId="6" fillId="0" borderId="2" xfId="0" applyNumberFormat="1" applyFont="1" applyBorder="1" applyAlignment="1">
      <alignment/>
    </xf>
    <xf numFmtId="164" fontId="4" fillId="0" borderId="3" xfId="0" applyNumberFormat="1" applyFont="1" applyBorder="1" applyAlignment="1">
      <alignment/>
    </xf>
    <xf numFmtId="164" fontId="4" fillId="0" borderId="4" xfId="0" applyNumberFormat="1" applyFont="1" applyBorder="1" applyAlignment="1">
      <alignment/>
    </xf>
    <xf numFmtId="4" fontId="0" fillId="0" borderId="4" xfId="0" applyNumberFormat="1" applyBorder="1" applyAlignment="1">
      <alignment/>
    </xf>
    <xf numFmtId="164" fontId="4" fillId="0" borderId="4" xfId="0" applyNumberFormat="1" applyFont="1" applyBorder="1" applyAlignment="1">
      <alignment/>
    </xf>
    <xf numFmtId="49" fontId="3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4" fontId="15" fillId="0" borderId="4" xfId="0" applyNumberFormat="1" applyFont="1" applyBorder="1" applyAlignment="1">
      <alignment horizontal="center" wrapText="1"/>
    </xf>
    <xf numFmtId="4" fontId="6" fillId="2" borderId="1" xfId="0" applyNumberFormat="1" applyFont="1" applyFill="1" applyBorder="1" applyAlignment="1">
      <alignment horizontal="justify" wrapText="1"/>
    </xf>
    <xf numFmtId="4" fontId="6" fillId="3" borderId="1" xfId="0" applyNumberFormat="1" applyFont="1" applyFill="1" applyBorder="1" applyAlignment="1">
      <alignment horizontal="justify" wrapText="1"/>
    </xf>
    <xf numFmtId="4" fontId="6" fillId="4" borderId="1" xfId="0" applyNumberFormat="1" applyFont="1" applyFill="1" applyBorder="1" applyAlignment="1">
      <alignment horizontal="justify" wrapText="1"/>
    </xf>
    <xf numFmtId="4" fontId="8" fillId="4" borderId="1" xfId="0" applyNumberFormat="1" applyFont="1" applyFill="1" applyBorder="1" applyAlignment="1">
      <alignment horizontal="justify" wrapText="1"/>
    </xf>
    <xf numFmtId="0" fontId="3" fillId="0" borderId="1" xfId="0" applyNumberFormat="1" applyFont="1" applyBorder="1" applyAlignment="1">
      <alignment horizontal="justify" wrapText="1"/>
    </xf>
    <xf numFmtId="0" fontId="4" fillId="0" borderId="1" xfId="0" applyNumberFormat="1" applyFont="1" applyBorder="1" applyAlignment="1">
      <alignment horizontal="justify" wrapText="1"/>
    </xf>
    <xf numFmtId="0" fontId="6" fillId="3" borderId="1" xfId="0" applyNumberFormat="1" applyFont="1" applyFill="1" applyBorder="1" applyAlignment="1">
      <alignment horizontal="justify" wrapText="1"/>
    </xf>
    <xf numFmtId="0" fontId="6" fillId="4" borderId="1" xfId="0" applyNumberFormat="1" applyFont="1" applyFill="1" applyBorder="1" applyAlignment="1">
      <alignment horizontal="justify" wrapText="1"/>
    </xf>
    <xf numFmtId="0" fontId="3" fillId="3" borderId="1" xfId="0" applyNumberFormat="1" applyFont="1" applyFill="1" applyBorder="1" applyAlignment="1">
      <alignment horizontal="justify" wrapText="1"/>
    </xf>
    <xf numFmtId="0" fontId="8" fillId="0" borderId="1" xfId="0" applyNumberFormat="1" applyFont="1" applyBorder="1" applyAlignment="1">
      <alignment horizontal="justify" wrapText="1"/>
    </xf>
    <xf numFmtId="0" fontId="6" fillId="2" borderId="1" xfId="0" applyNumberFormat="1" applyFont="1" applyFill="1" applyBorder="1" applyAlignment="1">
      <alignment horizontal="justify" wrapText="1"/>
    </xf>
    <xf numFmtId="0" fontId="9" fillId="4" borderId="1" xfId="0" applyNumberFormat="1" applyFont="1" applyFill="1" applyBorder="1" applyAlignment="1">
      <alignment horizontal="justify" wrapText="1"/>
    </xf>
    <xf numFmtId="0" fontId="9" fillId="5" borderId="1" xfId="0" applyNumberFormat="1" applyFont="1" applyFill="1" applyBorder="1" applyAlignment="1">
      <alignment horizontal="justify" wrapText="1"/>
    </xf>
    <xf numFmtId="0" fontId="6" fillId="2" borderId="4" xfId="0" applyNumberFormat="1" applyFont="1" applyFill="1" applyBorder="1" applyAlignment="1">
      <alignment horizontal="justify" wrapText="1"/>
    </xf>
    <xf numFmtId="0" fontId="6" fillId="6" borderId="4" xfId="0" applyNumberFormat="1" applyFont="1" applyFill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1" fillId="5" borderId="1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horizontal="justify" wrapText="1"/>
    </xf>
    <xf numFmtId="0" fontId="3" fillId="0" borderId="1" xfId="0" applyFont="1" applyBorder="1" applyAlignment="1">
      <alignment horizontal="center" wrapText="1"/>
    </xf>
    <xf numFmtId="0" fontId="10" fillId="0" borderId="1" xfId="0" applyNumberFormat="1" applyFont="1" applyBorder="1" applyAlignment="1">
      <alignment horizontal="justify" wrapText="1"/>
    </xf>
    <xf numFmtId="0" fontId="4" fillId="0" borderId="1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wrapText="1"/>
    </xf>
    <xf numFmtId="0" fontId="4" fillId="4" borderId="1" xfId="0" applyFont="1" applyFill="1" applyBorder="1" applyAlignment="1">
      <alignment horizontal="justify" wrapText="1"/>
    </xf>
    <xf numFmtId="0" fontId="10" fillId="0" borderId="1" xfId="0" applyNumberFormat="1" applyFont="1" applyBorder="1" applyAlignment="1">
      <alignment horizontal="left" wrapText="1"/>
    </xf>
    <xf numFmtId="165" fontId="10" fillId="0" borderId="1" xfId="0" applyNumberFormat="1" applyFont="1" applyBorder="1" applyAlignment="1">
      <alignment/>
    </xf>
    <xf numFmtId="165" fontId="4" fillId="5" borderId="1" xfId="0" applyNumberFormat="1" applyFont="1" applyFill="1" applyBorder="1" applyAlignment="1">
      <alignment/>
    </xf>
    <xf numFmtId="0" fontId="14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/>
    </xf>
    <xf numFmtId="165" fontId="10" fillId="3" borderId="1" xfId="0" applyNumberFormat="1" applyFont="1" applyFill="1" applyBorder="1" applyAlignment="1">
      <alignment/>
    </xf>
    <xf numFmtId="0" fontId="1" fillId="6" borderId="1" xfId="0" applyFont="1" applyFill="1" applyBorder="1" applyAlignment="1">
      <alignment/>
    </xf>
    <xf numFmtId="0" fontId="4" fillId="6" borderId="1" xfId="0" applyFont="1" applyFill="1" applyBorder="1" applyAlignment="1">
      <alignment/>
    </xf>
    <xf numFmtId="165" fontId="14" fillId="6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4" fontId="3" fillId="0" borderId="1" xfId="0" applyNumberFormat="1" applyFont="1" applyBorder="1" applyAlignment="1">
      <alignment/>
    </xf>
    <xf numFmtId="0" fontId="3" fillId="0" borderId="1" xfId="0" applyNumberFormat="1" applyFont="1" applyBorder="1" applyAlignment="1">
      <alignment horizontal="left" wrapText="1"/>
    </xf>
    <xf numFmtId="4" fontId="13" fillId="0" borderId="0" xfId="0" applyNumberFormat="1" applyFont="1" applyBorder="1" applyAlignment="1">
      <alignment/>
    </xf>
    <xf numFmtId="0" fontId="0" fillId="4" borderId="0" xfId="0" applyFont="1" applyFill="1" applyBorder="1" applyAlignment="1">
      <alignment horizontal="left" wrapText="1"/>
    </xf>
    <xf numFmtId="165" fontId="4" fillId="6" borderId="1" xfId="0" applyNumberFormat="1" applyFont="1" applyFill="1" applyBorder="1" applyAlignment="1">
      <alignment/>
    </xf>
    <xf numFmtId="165" fontId="4" fillId="3" borderId="1" xfId="0" applyNumberFormat="1" applyFont="1" applyFill="1" applyBorder="1" applyAlignment="1">
      <alignment/>
    </xf>
    <xf numFmtId="0" fontId="4" fillId="4" borderId="5" xfId="0" applyFont="1" applyFill="1" applyBorder="1" applyAlignment="1">
      <alignment horizontal="center"/>
    </xf>
    <xf numFmtId="0" fontId="16" fillId="0" borderId="0" xfId="0" applyFont="1" applyAlignment="1">
      <alignment/>
    </xf>
    <xf numFmtId="4" fontId="16" fillId="2" borderId="1" xfId="0" applyNumberFormat="1" applyFont="1" applyFill="1" applyBorder="1" applyAlignment="1">
      <alignment horizontal="right"/>
    </xf>
    <xf numFmtId="4" fontId="4" fillId="4" borderId="0" xfId="0" applyNumberFormat="1" applyFont="1" applyFill="1" applyBorder="1" applyAlignment="1">
      <alignment horizontal="right"/>
    </xf>
    <xf numFmtId="0" fontId="16" fillId="0" borderId="0" xfId="0" applyFont="1" applyAlignment="1">
      <alignment horizontal="center"/>
    </xf>
    <xf numFmtId="0" fontId="16" fillId="0" borderId="6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64"/>
  <sheetViews>
    <sheetView tabSelected="1" workbookViewId="0" topLeftCell="A133">
      <selection activeCell="A163" sqref="A163"/>
    </sheetView>
  </sheetViews>
  <sheetFormatPr defaultColWidth="9.00390625" defaultRowHeight="12.75"/>
  <cols>
    <col min="1" max="1" width="53.125" style="142" customWidth="1"/>
    <col min="2" max="2" width="22.125" style="0" customWidth="1"/>
    <col min="3" max="3" width="13.125" style="0" customWidth="1"/>
    <col min="4" max="4" width="15.375" style="0" customWidth="1"/>
    <col min="5" max="5" width="19.25390625" style="0" customWidth="1"/>
    <col min="6" max="6" width="11.25390625" style="0" customWidth="1"/>
    <col min="7" max="7" width="11.375" style="0" customWidth="1"/>
    <col min="8" max="8" width="23.25390625" style="0" customWidth="1"/>
    <col min="9" max="9" width="14.125" style="0" customWidth="1"/>
    <col min="10" max="10" width="11.125" style="0" customWidth="1"/>
    <col min="11" max="11" width="13.125" style="0" customWidth="1"/>
    <col min="12" max="12" width="14.75390625" style="0" customWidth="1"/>
    <col min="13" max="13" width="15.00390625" style="0" customWidth="1"/>
    <col min="14" max="14" width="15.25390625" style="0" customWidth="1"/>
    <col min="15" max="15" width="19.25390625" style="0" customWidth="1"/>
  </cols>
  <sheetData>
    <row r="1" ht="12.75" hidden="1"/>
    <row r="2" spans="1:8" ht="0.75" customHeight="1" hidden="1">
      <c r="A2" s="153" t="s">
        <v>254</v>
      </c>
      <c r="B2" s="153"/>
      <c r="C2" s="153"/>
      <c r="D2" s="153"/>
      <c r="E2" s="153"/>
      <c r="F2" s="153"/>
      <c r="G2" s="153"/>
      <c r="H2" s="153"/>
    </row>
    <row r="3" spans="1:7" ht="33" customHeight="1" hidden="1">
      <c r="A3" s="106" t="s">
        <v>0</v>
      </c>
      <c r="B3" s="107" t="s">
        <v>1</v>
      </c>
      <c r="C3" s="1" t="s">
        <v>2</v>
      </c>
      <c r="D3" s="1" t="s">
        <v>3</v>
      </c>
      <c r="E3" s="2" t="s">
        <v>255</v>
      </c>
      <c r="F3" s="2" t="s">
        <v>252</v>
      </c>
      <c r="G3" s="2" t="s">
        <v>250</v>
      </c>
    </row>
    <row r="4" spans="1:7" ht="18" customHeight="1" hidden="1">
      <c r="A4" s="107" t="s">
        <v>213</v>
      </c>
      <c r="B4" s="107" t="s">
        <v>4</v>
      </c>
      <c r="C4" s="3">
        <v>3</v>
      </c>
      <c r="D4" s="3">
        <v>4</v>
      </c>
      <c r="E4" s="4">
        <v>5</v>
      </c>
      <c r="F4" s="4">
        <v>6</v>
      </c>
      <c r="G4" s="4">
        <v>7</v>
      </c>
    </row>
    <row r="5" spans="1:7" ht="15.75" customHeight="1" hidden="1">
      <c r="A5" s="108" t="s">
        <v>5</v>
      </c>
      <c r="B5" s="102"/>
      <c r="C5" s="103"/>
      <c r="D5" s="103"/>
      <c r="E5" s="104"/>
      <c r="F5" s="105"/>
      <c r="G5" s="105"/>
    </row>
    <row r="6" spans="1:7" ht="27.75" customHeight="1" hidden="1">
      <c r="A6" s="109" t="s">
        <v>6</v>
      </c>
      <c r="B6" s="7" t="s">
        <v>7</v>
      </c>
      <c r="C6" s="8">
        <f>C7+C17+C23+C39+C45+C35</f>
        <v>419726200</v>
      </c>
      <c r="D6" s="8">
        <f>D7+D17+D23+D39+D45+D35</f>
        <v>423726200</v>
      </c>
      <c r="E6" s="8">
        <f>E7+E17+E23+E39+E45+E35</f>
        <v>467318835.6399999</v>
      </c>
      <c r="F6" s="89">
        <f>E6/C6*100</f>
        <v>111.33897184402592</v>
      </c>
      <c r="G6" s="89">
        <f>E6/D6*100</f>
        <v>110.28792546696427</v>
      </c>
    </row>
    <row r="7" spans="1:7" ht="25.5" customHeight="1" hidden="1">
      <c r="A7" s="110" t="s">
        <v>8</v>
      </c>
      <c r="B7" s="9" t="s">
        <v>9</v>
      </c>
      <c r="C7" s="10">
        <f>C8</f>
        <v>315439200</v>
      </c>
      <c r="D7" s="10">
        <f>D8</f>
        <v>318739200</v>
      </c>
      <c r="E7" s="10">
        <f>E8</f>
        <v>366176904.39</v>
      </c>
      <c r="F7" s="90">
        <f>E7/C7*100</f>
        <v>116.08478096254365</v>
      </c>
      <c r="G7" s="90">
        <f>E7/D7*100</f>
        <v>114.88292133192277</v>
      </c>
    </row>
    <row r="8" spans="1:7" ht="30" customHeight="1" hidden="1">
      <c r="A8" s="111" t="s">
        <v>10</v>
      </c>
      <c r="B8" s="11" t="s">
        <v>11</v>
      </c>
      <c r="C8" s="12">
        <f>C9+C10+C11+C14+C15+C16</f>
        <v>315439200</v>
      </c>
      <c r="D8" s="12">
        <f>D9+D10+D11+D14+D15+D16</f>
        <v>318739200</v>
      </c>
      <c r="E8" s="12">
        <f>E9+E10+E11+E14+E15+E16</f>
        <v>366176904.39</v>
      </c>
      <c r="F8" s="93">
        <f>E8/C8*100</f>
        <v>116.08478096254365</v>
      </c>
      <c r="G8" s="93">
        <f>E8/D8*100</f>
        <v>114.88292133192277</v>
      </c>
    </row>
    <row r="9" spans="1:7" ht="53.25" customHeight="1" hidden="1">
      <c r="A9" s="112" t="s">
        <v>234</v>
      </c>
      <c r="B9" s="13" t="s">
        <v>12</v>
      </c>
      <c r="C9" s="14">
        <v>1470000</v>
      </c>
      <c r="D9" s="14">
        <v>1470000</v>
      </c>
      <c r="E9" s="15">
        <v>940353.63</v>
      </c>
      <c r="F9" s="93">
        <f>E9/C9*100</f>
        <v>63.96963469387755</v>
      </c>
      <c r="G9" s="93">
        <f>E9/D9*100</f>
        <v>63.96963469387755</v>
      </c>
    </row>
    <row r="10" spans="1:7" ht="57" customHeight="1" hidden="1">
      <c r="A10" s="112" t="s">
        <v>13</v>
      </c>
      <c r="B10" s="13" t="s">
        <v>14</v>
      </c>
      <c r="C10" s="14"/>
      <c r="D10" s="14"/>
      <c r="E10" s="15"/>
      <c r="F10" s="93"/>
      <c r="G10" s="93"/>
    </row>
    <row r="11" spans="1:7" ht="54.75" customHeight="1" hidden="1">
      <c r="A11" s="113" t="s">
        <v>15</v>
      </c>
      <c r="B11" s="16" t="s">
        <v>16</v>
      </c>
      <c r="C11" s="17">
        <f>C12+C13</f>
        <v>313469200</v>
      </c>
      <c r="D11" s="17">
        <f>D12+D13</f>
        <v>316769200</v>
      </c>
      <c r="E11" s="17">
        <f>E12+E13</f>
        <v>364830218.56</v>
      </c>
      <c r="F11" s="93">
        <f>E11/C11*100</f>
        <v>116.38470974500845</v>
      </c>
      <c r="G11" s="93">
        <f>E11/D11*100</f>
        <v>115.17225114057806</v>
      </c>
    </row>
    <row r="12" spans="1:7" ht="80.25" customHeight="1" hidden="1">
      <c r="A12" s="114" t="s">
        <v>17</v>
      </c>
      <c r="B12" s="5" t="s">
        <v>18</v>
      </c>
      <c r="C12" s="15">
        <v>298150000</v>
      </c>
      <c r="D12" s="15">
        <v>301450000</v>
      </c>
      <c r="E12" s="15">
        <v>346632967.58</v>
      </c>
      <c r="F12" s="93">
        <f>E12/C12*100</f>
        <v>116.26126700654034</v>
      </c>
      <c r="G12" s="93">
        <f>E12/D12*100</f>
        <v>114.98854456128711</v>
      </c>
    </row>
    <row r="13" spans="1:7" ht="66.75" customHeight="1" hidden="1">
      <c r="A13" s="114" t="s">
        <v>19</v>
      </c>
      <c r="B13" s="5" t="s">
        <v>20</v>
      </c>
      <c r="C13" s="15">
        <v>15319200</v>
      </c>
      <c r="D13" s="15">
        <v>15319200</v>
      </c>
      <c r="E13" s="15">
        <v>18197250.98</v>
      </c>
      <c r="F13" s="93">
        <f>E13/C13*100</f>
        <v>118.78721460650688</v>
      </c>
      <c r="G13" s="93">
        <f>E13/D13*100</f>
        <v>118.78721460650688</v>
      </c>
    </row>
    <row r="14" spans="1:7" ht="37.5" customHeight="1" hidden="1">
      <c r="A14" s="114" t="s">
        <v>21</v>
      </c>
      <c r="B14" s="5" t="s">
        <v>22</v>
      </c>
      <c r="C14" s="15">
        <v>500000</v>
      </c>
      <c r="D14" s="15">
        <v>500000</v>
      </c>
      <c r="E14" s="15">
        <v>212212.06</v>
      </c>
      <c r="F14" s="93">
        <f>E14/C14*100</f>
        <v>42.442412000000004</v>
      </c>
      <c r="G14" s="93">
        <f>E14/D14*100</f>
        <v>42.442412000000004</v>
      </c>
    </row>
    <row r="15" spans="1:7" ht="71.25" customHeight="1" hidden="1">
      <c r="A15" s="114" t="s">
        <v>235</v>
      </c>
      <c r="B15" s="5" t="s">
        <v>23</v>
      </c>
      <c r="C15" s="15"/>
      <c r="D15" s="15"/>
      <c r="E15" s="15">
        <v>182171.36</v>
      </c>
      <c r="F15" s="93"/>
      <c r="G15" s="93"/>
    </row>
    <row r="16" spans="1:7" ht="82.5" customHeight="1" hidden="1">
      <c r="A16" s="114" t="s">
        <v>236</v>
      </c>
      <c r="B16" s="5" t="s">
        <v>24</v>
      </c>
      <c r="C16" s="15"/>
      <c r="D16" s="15"/>
      <c r="E16" s="15">
        <v>11948.78</v>
      </c>
      <c r="F16" s="93"/>
      <c r="G16" s="93"/>
    </row>
    <row r="17" spans="1:7" ht="33" customHeight="1" hidden="1">
      <c r="A17" s="115" t="s">
        <v>25</v>
      </c>
      <c r="B17" s="9" t="s">
        <v>26</v>
      </c>
      <c r="C17" s="10">
        <f>C18+C21+C22</f>
        <v>50915000</v>
      </c>
      <c r="D17" s="10">
        <f>D18+D21+D22</f>
        <v>51615000</v>
      </c>
      <c r="E17" s="10">
        <f>E18+E21+E22</f>
        <v>46172988.03</v>
      </c>
      <c r="F17" s="90">
        <f aca="true" t="shared" si="0" ref="F17:F28">E17/C17*100</f>
        <v>90.68641467151134</v>
      </c>
      <c r="G17" s="90">
        <f aca="true" t="shared" si="1" ref="G17:G28">E17/D17*100</f>
        <v>89.45653013658821</v>
      </c>
    </row>
    <row r="18" spans="1:7" ht="35.25" customHeight="1" hidden="1">
      <c r="A18" s="116" t="s">
        <v>27</v>
      </c>
      <c r="B18" s="11" t="s">
        <v>28</v>
      </c>
      <c r="C18" s="12">
        <f>C19+C20</f>
        <v>27707000</v>
      </c>
      <c r="D18" s="12">
        <f>D19+D20</f>
        <v>28407000</v>
      </c>
      <c r="E18" s="12">
        <f>E19+E20</f>
        <v>24747521.7</v>
      </c>
      <c r="F18" s="93">
        <f t="shared" si="0"/>
        <v>89.3186620709568</v>
      </c>
      <c r="G18" s="93">
        <f t="shared" si="1"/>
        <v>87.1176882458549</v>
      </c>
    </row>
    <row r="19" spans="1:7" ht="39.75" customHeight="1" hidden="1">
      <c r="A19" s="27" t="s">
        <v>29</v>
      </c>
      <c r="B19" s="13" t="s">
        <v>30</v>
      </c>
      <c r="C19" s="14">
        <v>19011000</v>
      </c>
      <c r="D19" s="14">
        <v>19711000</v>
      </c>
      <c r="E19" s="15">
        <v>20793651.02</v>
      </c>
      <c r="F19" s="93">
        <f t="shared" si="0"/>
        <v>109.37694503182367</v>
      </c>
      <c r="G19" s="93">
        <f t="shared" si="1"/>
        <v>105.49262350971537</v>
      </c>
    </row>
    <row r="20" spans="1:7" ht="37.5" customHeight="1" hidden="1">
      <c r="A20" s="27" t="s">
        <v>31</v>
      </c>
      <c r="B20" s="13" t="s">
        <v>32</v>
      </c>
      <c r="C20" s="14">
        <v>8696000</v>
      </c>
      <c r="D20" s="14">
        <v>8696000</v>
      </c>
      <c r="E20" s="18">
        <v>3953870.68</v>
      </c>
      <c r="F20" s="93">
        <f t="shared" si="0"/>
        <v>45.46769411223551</v>
      </c>
      <c r="G20" s="93">
        <f t="shared" si="1"/>
        <v>45.46769411223551</v>
      </c>
    </row>
    <row r="21" spans="1:7" ht="21.75" customHeight="1" hidden="1">
      <c r="A21" s="116" t="s">
        <v>33</v>
      </c>
      <c r="B21" s="11" t="s">
        <v>34</v>
      </c>
      <c r="C21" s="12">
        <v>23206000</v>
      </c>
      <c r="D21" s="12">
        <v>23206000</v>
      </c>
      <c r="E21" s="19">
        <v>21422080.52</v>
      </c>
      <c r="F21" s="93">
        <f t="shared" si="0"/>
        <v>92.31267999655262</v>
      </c>
      <c r="G21" s="93">
        <f t="shared" si="1"/>
        <v>92.31267999655262</v>
      </c>
    </row>
    <row r="22" spans="1:7" ht="27" customHeight="1" hidden="1">
      <c r="A22" s="116" t="s">
        <v>35</v>
      </c>
      <c r="B22" s="11" t="s">
        <v>36</v>
      </c>
      <c r="C22" s="12">
        <v>2000</v>
      </c>
      <c r="D22" s="12">
        <v>2000</v>
      </c>
      <c r="E22" s="19">
        <v>3385.81</v>
      </c>
      <c r="F22" s="93">
        <f t="shared" si="0"/>
        <v>169.29049999999998</v>
      </c>
      <c r="G22" s="93">
        <f t="shared" si="1"/>
        <v>169.29049999999998</v>
      </c>
    </row>
    <row r="23" spans="1:7" ht="22.5" customHeight="1" hidden="1">
      <c r="A23" s="115" t="s">
        <v>37</v>
      </c>
      <c r="B23" s="9" t="s">
        <v>38</v>
      </c>
      <c r="C23" s="10">
        <f>C24+C26+C30</f>
        <v>37390000</v>
      </c>
      <c r="D23" s="10">
        <f>D24+D26+D30</f>
        <v>37390000</v>
      </c>
      <c r="E23" s="10">
        <f>E24+E26+E30+E29</f>
        <v>42108996.91</v>
      </c>
      <c r="F23" s="90">
        <f t="shared" si="0"/>
        <v>112.62101339930462</v>
      </c>
      <c r="G23" s="90">
        <f t="shared" si="1"/>
        <v>112.62101339930462</v>
      </c>
    </row>
    <row r="24" spans="1:7" ht="30.75" customHeight="1" hidden="1">
      <c r="A24" s="116" t="s">
        <v>39</v>
      </c>
      <c r="B24" s="11" t="s">
        <v>40</v>
      </c>
      <c r="C24" s="12">
        <f>C25</f>
        <v>8320000</v>
      </c>
      <c r="D24" s="12">
        <f>D25</f>
        <v>8320000</v>
      </c>
      <c r="E24" s="12">
        <f>E25</f>
        <v>12833573.27</v>
      </c>
      <c r="F24" s="93">
        <f t="shared" si="0"/>
        <v>154.24967872596153</v>
      </c>
      <c r="G24" s="93">
        <f t="shared" si="1"/>
        <v>154.24967872596153</v>
      </c>
    </row>
    <row r="25" spans="1:7" ht="34.5" customHeight="1" hidden="1">
      <c r="A25" s="27" t="s">
        <v>237</v>
      </c>
      <c r="B25" s="13" t="s">
        <v>41</v>
      </c>
      <c r="C25" s="14">
        <v>8320000</v>
      </c>
      <c r="D25" s="14">
        <v>8320000</v>
      </c>
      <c r="E25" s="15">
        <v>12833573.27</v>
      </c>
      <c r="F25" s="93">
        <f t="shared" si="0"/>
        <v>154.24967872596153</v>
      </c>
      <c r="G25" s="93">
        <f t="shared" si="1"/>
        <v>154.24967872596153</v>
      </c>
    </row>
    <row r="26" spans="1:7" ht="22.5" customHeight="1" hidden="1">
      <c r="A26" s="116" t="s">
        <v>42</v>
      </c>
      <c r="B26" s="11" t="s">
        <v>43</v>
      </c>
      <c r="C26" s="12">
        <f>C27+C28</f>
        <v>8245000</v>
      </c>
      <c r="D26" s="12">
        <f>D27+D28</f>
        <v>8245000</v>
      </c>
      <c r="E26" s="12">
        <f>E27+E28</f>
        <v>11651931.049999999</v>
      </c>
      <c r="F26" s="93">
        <f t="shared" si="0"/>
        <v>141.32117707701636</v>
      </c>
      <c r="G26" s="93">
        <f t="shared" si="1"/>
        <v>141.32117707701636</v>
      </c>
    </row>
    <row r="27" spans="1:7" ht="18.75" customHeight="1" hidden="1">
      <c r="A27" s="27" t="s">
        <v>44</v>
      </c>
      <c r="B27" s="11" t="s">
        <v>45</v>
      </c>
      <c r="C27" s="12">
        <v>3487635</v>
      </c>
      <c r="D27" s="12">
        <v>3487635</v>
      </c>
      <c r="E27" s="17">
        <v>2597944.27</v>
      </c>
      <c r="F27" s="93">
        <f t="shared" si="0"/>
        <v>74.49014217370798</v>
      </c>
      <c r="G27" s="93">
        <f t="shared" si="1"/>
        <v>74.49014217370798</v>
      </c>
    </row>
    <row r="28" spans="1:7" ht="31.5" customHeight="1" hidden="1">
      <c r="A28" s="27" t="s">
        <v>46</v>
      </c>
      <c r="B28" s="11" t="s">
        <v>47</v>
      </c>
      <c r="C28" s="12">
        <v>4757365</v>
      </c>
      <c r="D28" s="12">
        <v>4757365</v>
      </c>
      <c r="E28" s="12">
        <v>9053986.78</v>
      </c>
      <c r="F28" s="93">
        <f t="shared" si="0"/>
        <v>190.31515933715406</v>
      </c>
      <c r="G28" s="93">
        <f t="shared" si="1"/>
        <v>190.31515933715406</v>
      </c>
    </row>
    <row r="29" spans="1:7" ht="24" customHeight="1" hidden="1">
      <c r="A29" s="116" t="s">
        <v>48</v>
      </c>
      <c r="B29" s="11" t="s">
        <v>49</v>
      </c>
      <c r="C29" s="14"/>
      <c r="D29" s="14"/>
      <c r="E29" s="17">
        <v>-343470</v>
      </c>
      <c r="F29" s="93"/>
      <c r="G29" s="93"/>
    </row>
    <row r="30" spans="1:7" ht="23.25" customHeight="1" hidden="1">
      <c r="A30" s="116" t="s">
        <v>50</v>
      </c>
      <c r="B30" s="11" t="s">
        <v>51</v>
      </c>
      <c r="C30" s="12">
        <f>C31+C33</f>
        <v>20825000</v>
      </c>
      <c r="D30" s="12">
        <f>D31+D33</f>
        <v>20825000</v>
      </c>
      <c r="E30" s="12">
        <f>E31+E33</f>
        <v>17966962.59</v>
      </c>
      <c r="F30" s="93">
        <f aca="true" t="shared" si="2" ref="F30:F37">E30/C30*100</f>
        <v>86.27593080432173</v>
      </c>
      <c r="G30" s="93">
        <f aca="true" t="shared" si="3" ref="G30:G37">E30/D30*100</f>
        <v>86.27593080432173</v>
      </c>
    </row>
    <row r="31" spans="1:7" ht="46.5" customHeight="1" hidden="1">
      <c r="A31" s="114" t="s">
        <v>52</v>
      </c>
      <c r="B31" s="5" t="s">
        <v>53</v>
      </c>
      <c r="C31" s="17">
        <f>C32</f>
        <v>5010210</v>
      </c>
      <c r="D31" s="17">
        <f>D32</f>
        <v>5010210</v>
      </c>
      <c r="E31" s="17">
        <f>E32</f>
        <v>3602525.72</v>
      </c>
      <c r="F31" s="93">
        <f t="shared" si="2"/>
        <v>71.90368707100102</v>
      </c>
      <c r="G31" s="93">
        <f t="shared" si="3"/>
        <v>71.90368707100102</v>
      </c>
    </row>
    <row r="32" spans="1:7" ht="58.5" customHeight="1" hidden="1">
      <c r="A32" s="114" t="s">
        <v>54</v>
      </c>
      <c r="B32" s="5" t="s">
        <v>55</v>
      </c>
      <c r="C32" s="15">
        <v>5010210</v>
      </c>
      <c r="D32" s="15">
        <v>5010210</v>
      </c>
      <c r="E32" s="15">
        <v>3602525.72</v>
      </c>
      <c r="F32" s="93">
        <f t="shared" si="2"/>
        <v>71.90368707100102</v>
      </c>
      <c r="G32" s="93">
        <f t="shared" si="3"/>
        <v>71.90368707100102</v>
      </c>
    </row>
    <row r="33" spans="1:7" ht="48" customHeight="1" hidden="1">
      <c r="A33" s="114" t="s">
        <v>56</v>
      </c>
      <c r="B33" s="5" t="s">
        <v>57</v>
      </c>
      <c r="C33" s="17">
        <f>C34</f>
        <v>15814790</v>
      </c>
      <c r="D33" s="17">
        <f>D34</f>
        <v>15814790</v>
      </c>
      <c r="E33" s="17">
        <f>E34</f>
        <v>14364436.87</v>
      </c>
      <c r="F33" s="93">
        <f t="shared" si="2"/>
        <v>90.82913443681515</v>
      </c>
      <c r="G33" s="93">
        <f t="shared" si="3"/>
        <v>90.82913443681515</v>
      </c>
    </row>
    <row r="34" spans="1:7" ht="55.5" customHeight="1" hidden="1">
      <c r="A34" s="114" t="s">
        <v>58</v>
      </c>
      <c r="B34" s="5" t="s">
        <v>59</v>
      </c>
      <c r="C34" s="15">
        <v>15814790</v>
      </c>
      <c r="D34" s="15">
        <v>15814790</v>
      </c>
      <c r="E34" s="15">
        <v>14364436.87</v>
      </c>
      <c r="F34" s="93">
        <f t="shared" si="2"/>
        <v>90.82913443681515</v>
      </c>
      <c r="G34" s="93">
        <f t="shared" si="3"/>
        <v>90.82913443681515</v>
      </c>
    </row>
    <row r="35" spans="1:7" ht="43.5" customHeight="1" hidden="1">
      <c r="A35" s="117" t="s">
        <v>60</v>
      </c>
      <c r="B35" s="20" t="s">
        <v>61</v>
      </c>
      <c r="C35" s="21">
        <f>C36</f>
        <v>3271000</v>
      </c>
      <c r="D35" s="21">
        <f>D36</f>
        <v>3271000</v>
      </c>
      <c r="E35" s="21">
        <f>E36</f>
        <v>67520.59</v>
      </c>
      <c r="F35" s="90">
        <f t="shared" si="2"/>
        <v>2.064218587587894</v>
      </c>
      <c r="G35" s="90">
        <f t="shared" si="3"/>
        <v>2.064218587587894</v>
      </c>
    </row>
    <row r="36" spans="1:7" ht="30.75" customHeight="1" hidden="1">
      <c r="A36" s="113" t="s">
        <v>62</v>
      </c>
      <c r="B36" s="22" t="s">
        <v>63</v>
      </c>
      <c r="C36" s="17">
        <f>C37</f>
        <v>3271000</v>
      </c>
      <c r="D36" s="17">
        <f>D37</f>
        <v>3271000</v>
      </c>
      <c r="E36" s="17">
        <f>E37+E38</f>
        <v>67520.59</v>
      </c>
      <c r="F36" s="93">
        <f t="shared" si="2"/>
        <v>2.064218587587894</v>
      </c>
      <c r="G36" s="93">
        <f t="shared" si="3"/>
        <v>2.064218587587894</v>
      </c>
    </row>
    <row r="37" spans="1:7" ht="31.5" customHeight="1" hidden="1">
      <c r="A37" s="114" t="s">
        <v>64</v>
      </c>
      <c r="B37" s="22" t="s">
        <v>65</v>
      </c>
      <c r="C37" s="15">
        <v>3271000</v>
      </c>
      <c r="D37" s="15">
        <v>3271000</v>
      </c>
      <c r="E37" s="15">
        <v>79802.3</v>
      </c>
      <c r="F37" s="93">
        <f t="shared" si="2"/>
        <v>2.439691225924794</v>
      </c>
      <c r="G37" s="93">
        <f t="shared" si="3"/>
        <v>2.439691225924794</v>
      </c>
    </row>
    <row r="38" spans="1:7" ht="42" customHeight="1" hidden="1">
      <c r="A38" s="114" t="s">
        <v>199</v>
      </c>
      <c r="B38" s="22" t="s">
        <v>238</v>
      </c>
      <c r="C38" s="15"/>
      <c r="D38" s="15"/>
      <c r="E38" s="15">
        <v>-12281.71</v>
      </c>
      <c r="F38" s="93"/>
      <c r="G38" s="93"/>
    </row>
    <row r="39" spans="1:7" ht="30.75" customHeight="1" hidden="1">
      <c r="A39" s="115" t="s">
        <v>66</v>
      </c>
      <c r="B39" s="9" t="s">
        <v>67</v>
      </c>
      <c r="C39" s="10">
        <f>C40+C42</f>
        <v>12711000</v>
      </c>
      <c r="D39" s="10">
        <f>D40+D42</f>
        <v>12711000</v>
      </c>
      <c r="E39" s="10">
        <f>E40+E42</f>
        <v>12698447.79</v>
      </c>
      <c r="F39" s="90">
        <f aca="true" t="shared" si="4" ref="F39:F44">E39/C39*100</f>
        <v>99.90124923294783</v>
      </c>
      <c r="G39" s="90">
        <f aca="true" t="shared" si="5" ref="G39:G44">E39/D39*100</f>
        <v>99.90124923294783</v>
      </c>
    </row>
    <row r="40" spans="1:7" ht="35.25" customHeight="1" hidden="1">
      <c r="A40" s="118" t="s">
        <v>68</v>
      </c>
      <c r="B40" s="101" t="s">
        <v>69</v>
      </c>
      <c r="C40" s="23">
        <f>C41</f>
        <v>3533000</v>
      </c>
      <c r="D40" s="23">
        <f>D41</f>
        <v>3533000</v>
      </c>
      <c r="E40" s="23">
        <f>E41</f>
        <v>5822874.14</v>
      </c>
      <c r="F40" s="93">
        <f t="shared" si="4"/>
        <v>164.81387319558448</v>
      </c>
      <c r="G40" s="93">
        <f t="shared" si="5"/>
        <v>164.81387319558448</v>
      </c>
    </row>
    <row r="41" spans="1:7" ht="57.75" customHeight="1" hidden="1">
      <c r="A41" s="114" t="s">
        <v>70</v>
      </c>
      <c r="B41" s="5" t="s">
        <v>71</v>
      </c>
      <c r="C41" s="15">
        <v>3533000</v>
      </c>
      <c r="D41" s="15">
        <v>3533000</v>
      </c>
      <c r="E41" s="15">
        <v>5822874.14</v>
      </c>
      <c r="F41" s="93">
        <f t="shared" si="4"/>
        <v>164.81387319558448</v>
      </c>
      <c r="G41" s="93">
        <f t="shared" si="5"/>
        <v>164.81387319558448</v>
      </c>
    </row>
    <row r="42" spans="1:7" ht="46.5" customHeight="1" hidden="1">
      <c r="A42" s="114" t="s">
        <v>72</v>
      </c>
      <c r="B42" s="16" t="s">
        <v>73</v>
      </c>
      <c r="C42" s="17">
        <f>C43+C44</f>
        <v>9178000</v>
      </c>
      <c r="D42" s="17">
        <f>D43+D44</f>
        <v>9178000</v>
      </c>
      <c r="E42" s="17">
        <f>E43+E44</f>
        <v>6875573.65</v>
      </c>
      <c r="F42" s="93">
        <f t="shared" si="4"/>
        <v>74.9136375027239</v>
      </c>
      <c r="G42" s="93">
        <f t="shared" si="5"/>
        <v>74.9136375027239</v>
      </c>
    </row>
    <row r="43" spans="1:7" ht="81" customHeight="1" hidden="1">
      <c r="A43" s="114" t="s">
        <v>74</v>
      </c>
      <c r="B43" s="5" t="s">
        <v>75</v>
      </c>
      <c r="C43" s="15">
        <v>9078000</v>
      </c>
      <c r="D43" s="15">
        <v>9078000</v>
      </c>
      <c r="E43" s="15">
        <v>6680573.65</v>
      </c>
      <c r="F43" s="93">
        <f t="shared" si="4"/>
        <v>73.59080909892047</v>
      </c>
      <c r="G43" s="93">
        <f t="shared" si="5"/>
        <v>73.59080909892047</v>
      </c>
    </row>
    <row r="44" spans="1:7" ht="0.75" customHeight="1" hidden="1">
      <c r="A44" s="114" t="s">
        <v>76</v>
      </c>
      <c r="B44" s="5" t="s">
        <v>77</v>
      </c>
      <c r="C44" s="15">
        <v>100000</v>
      </c>
      <c r="D44" s="15">
        <v>100000</v>
      </c>
      <c r="E44" s="15">
        <v>195000</v>
      </c>
      <c r="F44" s="93">
        <f t="shared" si="4"/>
        <v>195</v>
      </c>
      <c r="G44" s="93">
        <f t="shared" si="5"/>
        <v>195</v>
      </c>
    </row>
    <row r="45" spans="1:7" ht="48" customHeight="1" hidden="1">
      <c r="A45" s="115" t="s">
        <v>78</v>
      </c>
      <c r="B45" s="9" t="s">
        <v>79</v>
      </c>
      <c r="C45" s="10">
        <f>C48+C50+C52+C54+C46</f>
        <v>0</v>
      </c>
      <c r="D45" s="10">
        <f>D48+D50+D52+D54+D46</f>
        <v>0</v>
      </c>
      <c r="E45" s="10">
        <f>E46+E48+E50+E52+E54</f>
        <v>93977.93</v>
      </c>
      <c r="F45" s="90"/>
      <c r="G45" s="90"/>
    </row>
    <row r="46" spans="1:7" s="142" customFormat="1" ht="35.25" customHeight="1" hidden="1">
      <c r="A46" s="114" t="s">
        <v>80</v>
      </c>
      <c r="B46" s="5" t="s">
        <v>204</v>
      </c>
      <c r="C46" s="15"/>
      <c r="D46" s="15"/>
      <c r="E46" s="15">
        <f>E47</f>
        <v>22966.47</v>
      </c>
      <c r="F46" s="93"/>
      <c r="G46" s="93"/>
    </row>
    <row r="47" spans="1:7" ht="51.75" customHeight="1" hidden="1">
      <c r="A47" s="114" t="s">
        <v>239</v>
      </c>
      <c r="B47" s="5" t="s">
        <v>205</v>
      </c>
      <c r="C47" s="15"/>
      <c r="D47" s="15"/>
      <c r="E47" s="15">
        <v>22966.47</v>
      </c>
      <c r="F47" s="93"/>
      <c r="G47" s="93"/>
    </row>
    <row r="48" spans="1:7" s="142" customFormat="1" ht="40.5" customHeight="1" hidden="1">
      <c r="A48" s="114" t="s">
        <v>219</v>
      </c>
      <c r="B48" s="5" t="s">
        <v>206</v>
      </c>
      <c r="C48" s="17"/>
      <c r="D48" s="17"/>
      <c r="E48" s="15">
        <f>E49</f>
        <v>100.6</v>
      </c>
      <c r="F48" s="93"/>
      <c r="G48" s="93"/>
    </row>
    <row r="49" spans="1:7" ht="40.5" customHeight="1" hidden="1">
      <c r="A49" s="114" t="s">
        <v>220</v>
      </c>
      <c r="B49" s="5" t="s">
        <v>240</v>
      </c>
      <c r="C49" s="17"/>
      <c r="D49" s="17"/>
      <c r="E49" s="15">
        <v>100.6</v>
      </c>
      <c r="F49" s="93"/>
      <c r="G49" s="93"/>
    </row>
    <row r="50" spans="1:7" ht="28.5" customHeight="1" hidden="1">
      <c r="A50" s="114" t="s">
        <v>81</v>
      </c>
      <c r="B50" s="5" t="s">
        <v>82</v>
      </c>
      <c r="C50" s="17">
        <f>C52</f>
        <v>0</v>
      </c>
      <c r="D50" s="17">
        <f>D52</f>
        <v>0</v>
      </c>
      <c r="E50" s="17">
        <f>E51</f>
        <v>67573.54</v>
      </c>
      <c r="F50" s="93"/>
      <c r="G50" s="93"/>
    </row>
    <row r="51" spans="1:7" ht="39" customHeight="1" hidden="1">
      <c r="A51" s="114" t="s">
        <v>221</v>
      </c>
      <c r="B51" s="5" t="s">
        <v>83</v>
      </c>
      <c r="C51" s="15"/>
      <c r="D51" s="15"/>
      <c r="E51" s="15">
        <v>67573.54</v>
      </c>
      <c r="F51" s="93"/>
      <c r="G51" s="93"/>
    </row>
    <row r="52" spans="1:7" ht="40.5" customHeight="1" hidden="1">
      <c r="A52" s="114" t="s">
        <v>84</v>
      </c>
      <c r="B52" s="5" t="s">
        <v>222</v>
      </c>
      <c r="C52" s="17">
        <f>C53+C54</f>
        <v>0</v>
      </c>
      <c r="D52" s="17">
        <f>D53+D54</f>
        <v>0</v>
      </c>
      <c r="E52" s="17">
        <f>E53</f>
        <v>654.36</v>
      </c>
      <c r="F52" s="93"/>
      <c r="G52" s="93"/>
    </row>
    <row r="53" spans="1:7" ht="27" customHeight="1" hidden="1">
      <c r="A53" s="114" t="s">
        <v>85</v>
      </c>
      <c r="B53" s="5" t="s">
        <v>86</v>
      </c>
      <c r="C53" s="15"/>
      <c r="D53" s="15"/>
      <c r="E53" s="15">
        <v>654.36</v>
      </c>
      <c r="F53" s="93"/>
      <c r="G53" s="93"/>
    </row>
    <row r="54" spans="1:7" ht="21" customHeight="1" hidden="1">
      <c r="A54" s="114" t="s">
        <v>87</v>
      </c>
      <c r="B54" s="5" t="s">
        <v>223</v>
      </c>
      <c r="C54" s="17">
        <f>C55+C56+C57</f>
        <v>0</v>
      </c>
      <c r="D54" s="17">
        <f>D55+D56+D57</f>
        <v>0</v>
      </c>
      <c r="E54" s="17">
        <f>E55+E56+E57</f>
        <v>2682.96</v>
      </c>
      <c r="F54" s="93"/>
      <c r="G54" s="93"/>
    </row>
    <row r="55" spans="1:7" ht="28.5" customHeight="1" hidden="1">
      <c r="A55" s="114" t="s">
        <v>88</v>
      </c>
      <c r="B55" s="5" t="s">
        <v>89</v>
      </c>
      <c r="C55" s="15"/>
      <c r="D55" s="15"/>
      <c r="E55" s="15">
        <v>101.24</v>
      </c>
      <c r="F55" s="93"/>
      <c r="G55" s="93"/>
    </row>
    <row r="56" spans="1:7" ht="46.5" customHeight="1" hidden="1">
      <c r="A56" s="114" t="s">
        <v>224</v>
      </c>
      <c r="B56" s="5" t="s">
        <v>90</v>
      </c>
      <c r="C56" s="15"/>
      <c r="D56" s="15"/>
      <c r="E56" s="15">
        <v>2546.94</v>
      </c>
      <c r="F56" s="93"/>
      <c r="G56" s="93"/>
    </row>
    <row r="57" spans="1:7" ht="34.5" customHeight="1" hidden="1">
      <c r="A57" s="114" t="s">
        <v>225</v>
      </c>
      <c r="B57" s="5" t="s">
        <v>212</v>
      </c>
      <c r="C57" s="15"/>
      <c r="D57" s="15"/>
      <c r="E57" s="15">
        <v>34.78</v>
      </c>
      <c r="F57" s="93"/>
      <c r="G57" s="93"/>
    </row>
    <row r="58" spans="1:7" ht="32.25" customHeight="1" hidden="1">
      <c r="A58" s="119" t="s">
        <v>228</v>
      </c>
      <c r="B58" s="7" t="s">
        <v>7</v>
      </c>
      <c r="C58" s="8">
        <f>C59+C71+C87+C104+C76+C73</f>
        <v>105010600</v>
      </c>
      <c r="D58" s="8">
        <f>D59+D71+D87+D104+D76+D73</f>
        <v>107269482.24</v>
      </c>
      <c r="E58" s="8">
        <f>E59+E71+E87+E104+E76+E73</f>
        <v>107157556.89</v>
      </c>
      <c r="F58" s="89">
        <f aca="true" t="shared" si="6" ref="F58:F72">E58/C58*100</f>
        <v>102.04451444901753</v>
      </c>
      <c r="G58" s="89">
        <f aca="true" t="shared" si="7" ref="G58:G76">E58/D58*100</f>
        <v>99.89565965299471</v>
      </c>
    </row>
    <row r="59" spans="1:7" ht="41.25" customHeight="1" hidden="1">
      <c r="A59" s="115" t="s">
        <v>91</v>
      </c>
      <c r="B59" s="9" t="s">
        <v>92</v>
      </c>
      <c r="C59" s="10">
        <f>C60+C65+C68</f>
        <v>82229600</v>
      </c>
      <c r="D59" s="10">
        <f>D60+D65+D68</f>
        <v>82229600</v>
      </c>
      <c r="E59" s="10">
        <f>E60+E65+E68</f>
        <v>67559746.92999999</v>
      </c>
      <c r="F59" s="90">
        <f t="shared" si="6"/>
        <v>82.15988759522118</v>
      </c>
      <c r="G59" s="90">
        <f t="shared" si="7"/>
        <v>82.15988759522118</v>
      </c>
    </row>
    <row r="60" spans="1:7" ht="79.5" customHeight="1" hidden="1">
      <c r="A60" s="116" t="s">
        <v>253</v>
      </c>
      <c r="B60" s="11" t="s">
        <v>93</v>
      </c>
      <c r="C60" s="12">
        <f>C61+C63</f>
        <v>50034600</v>
      </c>
      <c r="D60" s="12">
        <f>D61+D63</f>
        <v>50034600</v>
      </c>
      <c r="E60" s="12">
        <f>E61+E63</f>
        <v>29885514.419999998</v>
      </c>
      <c r="F60" s="93">
        <f t="shared" si="6"/>
        <v>59.729695890443814</v>
      </c>
      <c r="G60" s="93">
        <f t="shared" si="7"/>
        <v>59.729695890443814</v>
      </c>
    </row>
    <row r="61" spans="1:7" ht="59.25" customHeight="1" hidden="1">
      <c r="A61" s="116" t="s">
        <v>94</v>
      </c>
      <c r="B61" s="11" t="s">
        <v>95</v>
      </c>
      <c r="C61" s="12">
        <f>C62</f>
        <v>49034600</v>
      </c>
      <c r="D61" s="12">
        <f>D62</f>
        <v>49034600</v>
      </c>
      <c r="E61" s="12">
        <f>E62</f>
        <v>28770098.15</v>
      </c>
      <c r="F61" s="93">
        <f t="shared" si="6"/>
        <v>58.67305565865736</v>
      </c>
      <c r="G61" s="93">
        <f t="shared" si="7"/>
        <v>58.67305565865736</v>
      </c>
    </row>
    <row r="62" spans="1:7" ht="74.25" customHeight="1" hidden="1">
      <c r="A62" s="27" t="s">
        <v>211</v>
      </c>
      <c r="B62" s="13" t="s">
        <v>96</v>
      </c>
      <c r="C62" s="14">
        <v>49034600</v>
      </c>
      <c r="D62" s="14">
        <v>49034600</v>
      </c>
      <c r="E62" s="24">
        <v>28770098.15</v>
      </c>
      <c r="F62" s="93">
        <f t="shared" si="6"/>
        <v>58.67305565865736</v>
      </c>
      <c r="G62" s="93">
        <f t="shared" si="7"/>
        <v>58.67305565865736</v>
      </c>
    </row>
    <row r="63" spans="1:7" ht="79.5" customHeight="1" hidden="1">
      <c r="A63" s="120" t="s">
        <v>241</v>
      </c>
      <c r="B63" s="11" t="s">
        <v>97</v>
      </c>
      <c r="C63" s="12">
        <f>C64</f>
        <v>1000000</v>
      </c>
      <c r="D63" s="12">
        <f>D64</f>
        <v>1000000</v>
      </c>
      <c r="E63" s="25">
        <f>E64</f>
        <v>1115416.27</v>
      </c>
      <c r="F63" s="93">
        <f t="shared" si="6"/>
        <v>111.541627</v>
      </c>
      <c r="G63" s="93">
        <f t="shared" si="7"/>
        <v>111.541627</v>
      </c>
    </row>
    <row r="64" spans="1:7" ht="72" customHeight="1" hidden="1">
      <c r="A64" s="27" t="s">
        <v>242</v>
      </c>
      <c r="B64" s="13" t="s">
        <v>98</v>
      </c>
      <c r="C64" s="14">
        <v>1000000</v>
      </c>
      <c r="D64" s="14">
        <v>1000000</v>
      </c>
      <c r="E64" s="24">
        <v>1115416.27</v>
      </c>
      <c r="F64" s="93">
        <f t="shared" si="6"/>
        <v>111.541627</v>
      </c>
      <c r="G64" s="93">
        <f t="shared" si="7"/>
        <v>111.541627</v>
      </c>
    </row>
    <row r="65" spans="1:7" ht="42" customHeight="1" hidden="1">
      <c r="A65" s="116" t="s">
        <v>99</v>
      </c>
      <c r="B65" s="11" t="s">
        <v>100</v>
      </c>
      <c r="C65" s="12">
        <f aca="true" t="shared" si="8" ref="C65:E66">C66</f>
        <v>440000</v>
      </c>
      <c r="D65" s="12">
        <f t="shared" si="8"/>
        <v>440000</v>
      </c>
      <c r="E65" s="12">
        <f t="shared" si="8"/>
        <v>605830</v>
      </c>
      <c r="F65" s="93">
        <f t="shared" si="6"/>
        <v>137.68863636363636</v>
      </c>
      <c r="G65" s="93">
        <f t="shared" si="7"/>
        <v>137.68863636363636</v>
      </c>
    </row>
    <row r="66" spans="1:7" ht="54.75" customHeight="1" hidden="1">
      <c r="A66" s="27" t="s">
        <v>101</v>
      </c>
      <c r="B66" s="13" t="s">
        <v>102</v>
      </c>
      <c r="C66" s="14">
        <f t="shared" si="8"/>
        <v>440000</v>
      </c>
      <c r="D66" s="14">
        <f t="shared" si="8"/>
        <v>440000</v>
      </c>
      <c r="E66" s="24">
        <f t="shared" si="8"/>
        <v>605830</v>
      </c>
      <c r="F66" s="93">
        <f t="shared" si="6"/>
        <v>137.68863636363636</v>
      </c>
      <c r="G66" s="93">
        <f t="shared" si="7"/>
        <v>137.68863636363636</v>
      </c>
    </row>
    <row r="67" spans="1:7" ht="53.25" customHeight="1" hidden="1">
      <c r="A67" s="27" t="s">
        <v>103</v>
      </c>
      <c r="B67" s="13" t="s">
        <v>104</v>
      </c>
      <c r="C67" s="14">
        <v>440000</v>
      </c>
      <c r="D67" s="14">
        <v>440000</v>
      </c>
      <c r="E67" s="24">
        <v>605830</v>
      </c>
      <c r="F67" s="93">
        <f t="shared" si="6"/>
        <v>137.68863636363636</v>
      </c>
      <c r="G67" s="93">
        <f t="shared" si="7"/>
        <v>137.68863636363636</v>
      </c>
    </row>
    <row r="68" spans="1:7" ht="1.5" customHeight="1" hidden="1">
      <c r="A68" s="116" t="s">
        <v>105</v>
      </c>
      <c r="B68" s="13" t="s">
        <v>106</v>
      </c>
      <c r="C68" s="12">
        <f aca="true" t="shared" si="9" ref="C68:E69">C69</f>
        <v>31755000</v>
      </c>
      <c r="D68" s="12">
        <f t="shared" si="9"/>
        <v>31755000</v>
      </c>
      <c r="E68" s="12">
        <f t="shared" si="9"/>
        <v>37068402.51</v>
      </c>
      <c r="F68" s="93">
        <f t="shared" si="6"/>
        <v>116.73249097779876</v>
      </c>
      <c r="G68" s="93">
        <f t="shared" si="7"/>
        <v>116.73249097779876</v>
      </c>
    </row>
    <row r="69" spans="1:7" s="142" customFormat="1" ht="70.5" customHeight="1" hidden="1">
      <c r="A69" s="27" t="s">
        <v>200</v>
      </c>
      <c r="B69" s="13" t="s">
        <v>107</v>
      </c>
      <c r="C69" s="14">
        <f t="shared" si="9"/>
        <v>31755000</v>
      </c>
      <c r="D69" s="14">
        <f t="shared" si="9"/>
        <v>31755000</v>
      </c>
      <c r="E69" s="14">
        <f t="shared" si="9"/>
        <v>37068402.51</v>
      </c>
      <c r="F69" s="93">
        <f t="shared" si="6"/>
        <v>116.73249097779876</v>
      </c>
      <c r="G69" s="93">
        <f t="shared" si="7"/>
        <v>116.73249097779876</v>
      </c>
    </row>
    <row r="70" spans="1:7" ht="69.75" customHeight="1" hidden="1">
      <c r="A70" s="27" t="s">
        <v>108</v>
      </c>
      <c r="B70" s="13" t="s">
        <v>109</v>
      </c>
      <c r="C70" s="14">
        <v>31755000</v>
      </c>
      <c r="D70" s="14">
        <v>31755000</v>
      </c>
      <c r="E70" s="24">
        <v>37068402.51</v>
      </c>
      <c r="F70" s="93">
        <f t="shared" si="6"/>
        <v>116.73249097779876</v>
      </c>
      <c r="G70" s="93">
        <f t="shared" si="7"/>
        <v>116.73249097779876</v>
      </c>
    </row>
    <row r="71" spans="1:7" ht="0.75" customHeight="1" hidden="1">
      <c r="A71" s="115" t="s">
        <v>110</v>
      </c>
      <c r="B71" s="9" t="s">
        <v>111</v>
      </c>
      <c r="C71" s="10">
        <f>C72</f>
        <v>1400000</v>
      </c>
      <c r="D71" s="10">
        <f>D72</f>
        <v>1400000</v>
      </c>
      <c r="E71" s="10">
        <f>E72</f>
        <v>1656269.11</v>
      </c>
      <c r="F71" s="90">
        <f t="shared" si="6"/>
        <v>118.30493642857142</v>
      </c>
      <c r="G71" s="90">
        <f t="shared" si="7"/>
        <v>118.30493642857142</v>
      </c>
    </row>
    <row r="72" spans="1:7" ht="35.25" customHeight="1" hidden="1">
      <c r="A72" s="27" t="s">
        <v>112</v>
      </c>
      <c r="B72" s="13" t="s">
        <v>113</v>
      </c>
      <c r="C72" s="14">
        <v>1400000</v>
      </c>
      <c r="D72" s="14">
        <v>1400000</v>
      </c>
      <c r="E72" s="24">
        <v>1656269.11</v>
      </c>
      <c r="F72" s="93">
        <f t="shared" si="6"/>
        <v>118.30493642857142</v>
      </c>
      <c r="G72" s="93">
        <f t="shared" si="7"/>
        <v>118.30493642857142</v>
      </c>
    </row>
    <row r="73" spans="1:7" s="142" customFormat="1" ht="33.75" customHeight="1" hidden="1">
      <c r="A73" s="115" t="s">
        <v>114</v>
      </c>
      <c r="B73" s="9" t="s">
        <v>115</v>
      </c>
      <c r="C73" s="26"/>
      <c r="D73" s="10">
        <f>D74</f>
        <v>1000000</v>
      </c>
      <c r="E73" s="21">
        <f>E74</f>
        <v>1967083.17</v>
      </c>
      <c r="F73" s="90"/>
      <c r="G73" s="90">
        <f t="shared" si="7"/>
        <v>196.708317</v>
      </c>
    </row>
    <row r="74" spans="1:7" ht="39.75" customHeight="1" hidden="1">
      <c r="A74" s="116" t="s">
        <v>116</v>
      </c>
      <c r="B74" s="11" t="s">
        <v>117</v>
      </c>
      <c r="C74" s="12"/>
      <c r="D74" s="12">
        <f>D75</f>
        <v>1000000</v>
      </c>
      <c r="E74" s="24">
        <f>E75</f>
        <v>1967083.17</v>
      </c>
      <c r="F74" s="93"/>
      <c r="G74" s="93">
        <f t="shared" si="7"/>
        <v>196.708317</v>
      </c>
    </row>
    <row r="75" spans="1:7" ht="35.25" customHeight="1" hidden="1">
      <c r="A75" s="27" t="s">
        <v>243</v>
      </c>
      <c r="B75" s="13" t="s">
        <v>118</v>
      </c>
      <c r="C75" s="12"/>
      <c r="D75" s="14">
        <v>1000000</v>
      </c>
      <c r="E75" s="24">
        <v>1967083.17</v>
      </c>
      <c r="F75" s="93"/>
      <c r="G75" s="93">
        <f t="shared" si="7"/>
        <v>196.708317</v>
      </c>
    </row>
    <row r="76" spans="1:7" ht="29.25" customHeight="1" hidden="1">
      <c r="A76" s="115" t="s">
        <v>119</v>
      </c>
      <c r="B76" s="9" t="s">
        <v>120</v>
      </c>
      <c r="C76" s="10">
        <f>C79+C84+C77</f>
        <v>8150000</v>
      </c>
      <c r="D76" s="10">
        <f>D79+D84+D77</f>
        <v>8150000</v>
      </c>
      <c r="E76" s="10">
        <f>E79+E84+E77</f>
        <v>22104216.07</v>
      </c>
      <c r="F76" s="90">
        <f>E76/C76*100</f>
        <v>271.21737509202455</v>
      </c>
      <c r="G76" s="90">
        <f t="shared" si="7"/>
        <v>271.21737509202455</v>
      </c>
    </row>
    <row r="77" spans="1:7" ht="24" customHeight="1" hidden="1">
      <c r="A77" s="27" t="s">
        <v>121</v>
      </c>
      <c r="B77" s="11" t="s">
        <v>214</v>
      </c>
      <c r="C77" s="12"/>
      <c r="D77" s="12"/>
      <c r="E77" s="12">
        <f>E78</f>
        <v>657000</v>
      </c>
      <c r="F77" s="93"/>
      <c r="G77" s="93"/>
    </row>
    <row r="78" spans="1:7" ht="27" customHeight="1" hidden="1">
      <c r="A78" s="27" t="s">
        <v>122</v>
      </c>
      <c r="B78" s="13" t="s">
        <v>215</v>
      </c>
      <c r="C78" s="12"/>
      <c r="D78" s="12"/>
      <c r="E78" s="14">
        <v>657000</v>
      </c>
      <c r="F78" s="93"/>
      <c r="G78" s="93"/>
    </row>
    <row r="79" spans="1:7" ht="55.5" customHeight="1" hidden="1">
      <c r="A79" s="27" t="s">
        <v>216</v>
      </c>
      <c r="B79" s="11" t="s">
        <v>123</v>
      </c>
      <c r="C79" s="12">
        <f>C80</f>
        <v>7000000</v>
      </c>
      <c r="D79" s="12">
        <f>D80+D81</f>
        <v>7000000</v>
      </c>
      <c r="E79" s="12">
        <f>E80+E81</f>
        <v>7251433.529999999</v>
      </c>
      <c r="F79" s="93">
        <f>E79/C79*100</f>
        <v>103.59190757142855</v>
      </c>
      <c r="G79" s="93">
        <f>E79/D79*100</f>
        <v>103.59190757142855</v>
      </c>
    </row>
    <row r="80" spans="1:7" ht="76.5" customHeight="1" hidden="1">
      <c r="A80" s="27" t="s">
        <v>217</v>
      </c>
      <c r="B80" s="13" t="s">
        <v>124</v>
      </c>
      <c r="C80" s="14">
        <v>7000000</v>
      </c>
      <c r="D80" s="14">
        <v>7000000</v>
      </c>
      <c r="E80" s="24">
        <f>E82</f>
        <v>6791006.51</v>
      </c>
      <c r="F80" s="93">
        <f>E80/C80*100</f>
        <v>97.01437871428571</v>
      </c>
      <c r="G80" s="93">
        <f>E80/D80*100</f>
        <v>97.01437871428571</v>
      </c>
    </row>
    <row r="81" spans="1:7" ht="85.5" customHeight="1" hidden="1">
      <c r="A81" s="27" t="s">
        <v>218</v>
      </c>
      <c r="B81" s="13" t="s">
        <v>201</v>
      </c>
      <c r="C81" s="14"/>
      <c r="D81" s="14"/>
      <c r="E81" s="24">
        <f>E83</f>
        <v>460427.02</v>
      </c>
      <c r="F81" s="93"/>
      <c r="G81" s="93"/>
    </row>
    <row r="82" spans="1:7" ht="71.25" customHeight="1" hidden="1">
      <c r="A82" s="27" t="s">
        <v>125</v>
      </c>
      <c r="B82" s="13" t="s">
        <v>202</v>
      </c>
      <c r="C82" s="14">
        <v>7000000</v>
      </c>
      <c r="D82" s="14">
        <v>7000000</v>
      </c>
      <c r="E82" s="24">
        <v>6791006.51</v>
      </c>
      <c r="F82" s="93">
        <f>E82/C82*100</f>
        <v>97.01437871428571</v>
      </c>
      <c r="G82" s="93">
        <f>E82/D82*100</f>
        <v>97.01437871428571</v>
      </c>
    </row>
    <row r="83" spans="1:7" ht="74.25" customHeight="1" hidden="1">
      <c r="A83" s="27" t="s">
        <v>244</v>
      </c>
      <c r="B83" s="13" t="s">
        <v>203</v>
      </c>
      <c r="C83" s="14"/>
      <c r="D83" s="14"/>
      <c r="E83" s="24">
        <v>460427.02</v>
      </c>
      <c r="F83" s="93"/>
      <c r="G83" s="93"/>
    </row>
    <row r="84" spans="1:7" ht="48.75" customHeight="1" hidden="1">
      <c r="A84" s="116" t="s">
        <v>245</v>
      </c>
      <c r="B84" s="11" t="s">
        <v>126</v>
      </c>
      <c r="C84" s="12">
        <f>C86</f>
        <v>1150000</v>
      </c>
      <c r="D84" s="12">
        <f>D86</f>
        <v>1150000</v>
      </c>
      <c r="E84" s="25">
        <f>E85</f>
        <v>14195782.54</v>
      </c>
      <c r="F84" s="93">
        <f aca="true" t="shared" si="10" ref="F84:F92">E84/C84*100</f>
        <v>1234.415873043478</v>
      </c>
      <c r="G84" s="93">
        <f aca="true" t="shared" si="11" ref="G84:G92">E84/D84*100</f>
        <v>1234.415873043478</v>
      </c>
    </row>
    <row r="85" spans="1:7" ht="42" customHeight="1" hidden="1">
      <c r="A85" s="27" t="s">
        <v>127</v>
      </c>
      <c r="B85" s="11" t="s">
        <v>128</v>
      </c>
      <c r="C85" s="12">
        <f>C86</f>
        <v>1150000</v>
      </c>
      <c r="D85" s="12">
        <f>D86</f>
        <v>1150000</v>
      </c>
      <c r="E85" s="12">
        <f>E86</f>
        <v>14195782.54</v>
      </c>
      <c r="F85" s="93">
        <f t="shared" si="10"/>
        <v>1234.415873043478</v>
      </c>
      <c r="G85" s="93">
        <f t="shared" si="11"/>
        <v>1234.415873043478</v>
      </c>
    </row>
    <row r="86" spans="1:7" ht="45.75" customHeight="1" hidden="1">
      <c r="A86" s="27" t="s">
        <v>129</v>
      </c>
      <c r="B86" s="11" t="s">
        <v>130</v>
      </c>
      <c r="C86" s="14">
        <v>1150000</v>
      </c>
      <c r="D86" s="14">
        <v>1150000</v>
      </c>
      <c r="E86" s="24">
        <v>14195782.54</v>
      </c>
      <c r="F86" s="93">
        <f t="shared" si="10"/>
        <v>1234.415873043478</v>
      </c>
      <c r="G86" s="93">
        <f t="shared" si="11"/>
        <v>1234.415873043478</v>
      </c>
    </row>
    <row r="87" spans="1:7" ht="33.75" customHeight="1" hidden="1">
      <c r="A87" s="115" t="s">
        <v>131</v>
      </c>
      <c r="B87" s="9" t="s">
        <v>132</v>
      </c>
      <c r="C87" s="10">
        <f>C88+C91+C92+C93+C95+C97+C100+C101+C102</f>
        <v>13231000</v>
      </c>
      <c r="D87" s="10">
        <f>D88+D91+D92+D93+D95+D97+D100+D101+D102</f>
        <v>14489882.24</v>
      </c>
      <c r="E87" s="10">
        <f>E88+E91+E92+E93+E95+E97+E100+E101+E102</f>
        <v>12039011.260000002</v>
      </c>
      <c r="F87" s="90">
        <f t="shared" si="10"/>
        <v>90.99093991383872</v>
      </c>
      <c r="G87" s="90">
        <f t="shared" si="11"/>
        <v>83.08563907279898</v>
      </c>
    </row>
    <row r="88" spans="1:7" ht="30.75" customHeight="1" hidden="1">
      <c r="A88" s="27" t="s">
        <v>133</v>
      </c>
      <c r="B88" s="13" t="s">
        <v>134</v>
      </c>
      <c r="C88" s="24">
        <f>C89+C90</f>
        <v>215800</v>
      </c>
      <c r="D88" s="24">
        <f>D89+D90</f>
        <v>215800</v>
      </c>
      <c r="E88" s="12">
        <f>E89+E90</f>
        <v>236843.87</v>
      </c>
      <c r="F88" s="93">
        <f t="shared" si="10"/>
        <v>109.75156163113995</v>
      </c>
      <c r="G88" s="93">
        <f t="shared" si="11"/>
        <v>109.75156163113995</v>
      </c>
    </row>
    <row r="89" spans="1:7" s="142" customFormat="1" ht="66" customHeight="1" hidden="1">
      <c r="A89" s="27" t="s">
        <v>135</v>
      </c>
      <c r="B89" s="13" t="s">
        <v>136</v>
      </c>
      <c r="C89" s="14">
        <v>186800</v>
      </c>
      <c r="D89" s="14">
        <v>186800</v>
      </c>
      <c r="E89" s="24">
        <v>219887.74</v>
      </c>
      <c r="F89" s="93">
        <f t="shared" si="10"/>
        <v>117.71292291220557</v>
      </c>
      <c r="G89" s="93">
        <f t="shared" si="11"/>
        <v>117.71292291220557</v>
      </c>
    </row>
    <row r="90" spans="1:7" ht="52.5" customHeight="1" hidden="1">
      <c r="A90" s="27" t="s">
        <v>137</v>
      </c>
      <c r="B90" s="13" t="s">
        <v>138</v>
      </c>
      <c r="C90" s="14">
        <v>29000</v>
      </c>
      <c r="D90" s="14">
        <v>29000</v>
      </c>
      <c r="E90" s="24">
        <v>16956.13</v>
      </c>
      <c r="F90" s="93">
        <f t="shared" si="10"/>
        <v>58.469413793103456</v>
      </c>
      <c r="G90" s="93">
        <f t="shared" si="11"/>
        <v>58.469413793103456</v>
      </c>
    </row>
    <row r="91" spans="1:7" ht="47.25" customHeight="1" hidden="1">
      <c r="A91" s="27" t="s">
        <v>139</v>
      </c>
      <c r="B91" s="13" t="s">
        <v>140</v>
      </c>
      <c r="C91" s="14">
        <v>1481100</v>
      </c>
      <c r="D91" s="14">
        <v>1481100</v>
      </c>
      <c r="E91" s="24">
        <v>400000</v>
      </c>
      <c r="F91" s="93">
        <f t="shared" si="10"/>
        <v>27.006954290729862</v>
      </c>
      <c r="G91" s="93">
        <f t="shared" si="11"/>
        <v>27.006954290729862</v>
      </c>
    </row>
    <row r="92" spans="1:7" ht="46.5" customHeight="1" hidden="1">
      <c r="A92" s="27" t="s">
        <v>246</v>
      </c>
      <c r="B92" s="13" t="s">
        <v>141</v>
      </c>
      <c r="C92" s="14">
        <v>488030</v>
      </c>
      <c r="D92" s="14">
        <v>488030</v>
      </c>
      <c r="E92" s="24">
        <v>228650</v>
      </c>
      <c r="F92" s="93">
        <f t="shared" si="10"/>
        <v>46.85162797369014</v>
      </c>
      <c r="G92" s="93">
        <f t="shared" si="11"/>
        <v>46.85162797369014</v>
      </c>
    </row>
    <row r="93" spans="1:7" ht="47.25" customHeight="1" hidden="1">
      <c r="A93" s="27" t="s">
        <v>142</v>
      </c>
      <c r="B93" s="13" t="s">
        <v>207</v>
      </c>
      <c r="C93" s="14"/>
      <c r="D93" s="14"/>
      <c r="E93" s="24">
        <f>E94</f>
        <v>84043.81</v>
      </c>
      <c r="F93" s="93"/>
      <c r="G93" s="93"/>
    </row>
    <row r="94" spans="1:7" ht="54.75" customHeight="1" hidden="1">
      <c r="A94" s="27" t="s">
        <v>143</v>
      </c>
      <c r="B94" s="13" t="s">
        <v>226</v>
      </c>
      <c r="C94" s="14"/>
      <c r="D94" s="14"/>
      <c r="E94" s="24">
        <v>84043.81</v>
      </c>
      <c r="F94" s="93"/>
      <c r="G94" s="93"/>
    </row>
    <row r="95" spans="1:7" ht="25.5" customHeight="1" hidden="1">
      <c r="A95" s="27" t="s">
        <v>144</v>
      </c>
      <c r="B95" s="13" t="s">
        <v>145</v>
      </c>
      <c r="C95" s="14"/>
      <c r="D95" s="14">
        <f>D96</f>
        <v>258882.24</v>
      </c>
      <c r="E95" s="24">
        <v>258882.24</v>
      </c>
      <c r="F95" s="93"/>
      <c r="G95" s="93">
        <f aca="true" t="shared" si="12" ref="G95:G103">E95/D95*100</f>
        <v>100</v>
      </c>
    </row>
    <row r="96" spans="1:7" ht="33.75" customHeight="1" hidden="1">
      <c r="A96" s="27" t="s">
        <v>146</v>
      </c>
      <c r="B96" s="13" t="s">
        <v>208</v>
      </c>
      <c r="C96" s="14"/>
      <c r="D96" s="14">
        <v>258882.24</v>
      </c>
      <c r="E96" s="24">
        <v>258882.24</v>
      </c>
      <c r="F96" s="93"/>
      <c r="G96" s="93">
        <f t="shared" si="12"/>
        <v>100</v>
      </c>
    </row>
    <row r="97" spans="1:7" ht="68.25" customHeight="1" hidden="1">
      <c r="A97" s="27" t="s">
        <v>247</v>
      </c>
      <c r="B97" s="13" t="s">
        <v>148</v>
      </c>
      <c r="C97" s="24">
        <f>C98+C99</f>
        <v>104000</v>
      </c>
      <c r="D97" s="24">
        <f>D98+D99</f>
        <v>104000</v>
      </c>
      <c r="E97" s="24">
        <f>E98+E99</f>
        <v>-13000</v>
      </c>
      <c r="F97" s="93">
        <f aca="true" t="shared" si="13" ref="F97:F103">E97/C97*100</f>
        <v>-12.5</v>
      </c>
      <c r="G97" s="93">
        <f t="shared" si="12"/>
        <v>-12.5</v>
      </c>
    </row>
    <row r="98" spans="1:7" ht="41.25" customHeight="1" hidden="1">
      <c r="A98" s="27" t="s">
        <v>147</v>
      </c>
      <c r="B98" s="13" t="s">
        <v>149</v>
      </c>
      <c r="C98" s="14">
        <v>62800</v>
      </c>
      <c r="D98" s="14">
        <v>62800</v>
      </c>
      <c r="E98" s="24">
        <v>-18000</v>
      </c>
      <c r="F98" s="93">
        <f t="shared" si="13"/>
        <v>-28.662420382165603</v>
      </c>
      <c r="G98" s="93">
        <f t="shared" si="12"/>
        <v>-28.662420382165603</v>
      </c>
    </row>
    <row r="99" spans="1:7" ht="51.75" customHeight="1" hidden="1">
      <c r="A99" s="27" t="s">
        <v>150</v>
      </c>
      <c r="B99" s="13" t="s">
        <v>151</v>
      </c>
      <c r="C99" s="14">
        <v>41200</v>
      </c>
      <c r="D99" s="14">
        <v>41200</v>
      </c>
      <c r="E99" s="24">
        <v>5000</v>
      </c>
      <c r="F99" s="93">
        <f t="shared" si="13"/>
        <v>12.135922330097088</v>
      </c>
      <c r="G99" s="93">
        <f t="shared" si="12"/>
        <v>12.135922330097088</v>
      </c>
    </row>
    <row r="100" spans="1:7" ht="54.75" customHeight="1" hidden="1">
      <c r="A100" s="27" t="s">
        <v>152</v>
      </c>
      <c r="B100" s="13" t="s">
        <v>153</v>
      </c>
      <c r="C100" s="14">
        <v>880000</v>
      </c>
      <c r="D100" s="14">
        <v>880000</v>
      </c>
      <c r="E100" s="24">
        <v>617622.24</v>
      </c>
      <c r="F100" s="93">
        <f t="shared" si="13"/>
        <v>70.18434545454545</v>
      </c>
      <c r="G100" s="93">
        <f t="shared" si="12"/>
        <v>70.18434545454545</v>
      </c>
    </row>
    <row r="101" spans="1:7" ht="0.75" customHeight="1" hidden="1">
      <c r="A101" s="27" t="s">
        <v>154</v>
      </c>
      <c r="B101" s="13" t="s">
        <v>155</v>
      </c>
      <c r="C101" s="14">
        <v>5697070</v>
      </c>
      <c r="D101" s="14">
        <v>5697070</v>
      </c>
      <c r="E101" s="24">
        <v>5436247.12</v>
      </c>
      <c r="F101" s="93">
        <f t="shared" si="13"/>
        <v>95.4218066479787</v>
      </c>
      <c r="G101" s="93">
        <f t="shared" si="12"/>
        <v>95.4218066479787</v>
      </c>
    </row>
    <row r="102" spans="1:7" ht="38.25" customHeight="1" hidden="1">
      <c r="A102" s="27" t="s">
        <v>156</v>
      </c>
      <c r="B102" s="13" t="s">
        <v>157</v>
      </c>
      <c r="C102" s="14">
        <v>4365000</v>
      </c>
      <c r="D102" s="14">
        <f>D103</f>
        <v>5365000</v>
      </c>
      <c r="E102" s="14">
        <f>E103</f>
        <v>4789721.98</v>
      </c>
      <c r="F102" s="93">
        <f t="shared" si="13"/>
        <v>109.73017136311572</v>
      </c>
      <c r="G102" s="93">
        <f t="shared" si="12"/>
        <v>89.27720372786581</v>
      </c>
    </row>
    <row r="103" spans="1:7" ht="35.25" customHeight="1" hidden="1">
      <c r="A103" s="27" t="s">
        <v>158</v>
      </c>
      <c r="B103" s="97" t="s">
        <v>159</v>
      </c>
      <c r="C103" s="14">
        <v>4365000</v>
      </c>
      <c r="D103" s="14">
        <v>5365000</v>
      </c>
      <c r="E103" s="24">
        <v>4789721.98</v>
      </c>
      <c r="F103" s="93">
        <f t="shared" si="13"/>
        <v>109.73017136311572</v>
      </c>
      <c r="G103" s="93">
        <f t="shared" si="12"/>
        <v>89.27720372786581</v>
      </c>
    </row>
    <row r="104" spans="1:7" ht="35.25" customHeight="1" hidden="1">
      <c r="A104" s="115" t="s">
        <v>160</v>
      </c>
      <c r="B104" s="98" t="s">
        <v>161</v>
      </c>
      <c r="C104" s="10">
        <f>C105+C107</f>
        <v>0</v>
      </c>
      <c r="D104" s="10">
        <f>D105+D107</f>
        <v>0</v>
      </c>
      <c r="E104" s="21">
        <f>E105+E107</f>
        <v>1831230.35</v>
      </c>
      <c r="F104" s="90"/>
      <c r="G104" s="90"/>
    </row>
    <row r="105" spans="1:7" ht="30" customHeight="1" hidden="1">
      <c r="A105" s="116" t="s">
        <v>162</v>
      </c>
      <c r="B105" s="97" t="s">
        <v>163</v>
      </c>
      <c r="C105" s="14"/>
      <c r="D105" s="14"/>
      <c r="E105" s="25">
        <f>E106</f>
        <v>0</v>
      </c>
      <c r="F105" s="93"/>
      <c r="G105" s="93"/>
    </row>
    <row r="106" spans="1:7" ht="35.25" customHeight="1" hidden="1">
      <c r="A106" s="27" t="s">
        <v>164</v>
      </c>
      <c r="B106" s="97" t="s">
        <v>261</v>
      </c>
      <c r="C106" s="14"/>
      <c r="D106" s="14"/>
      <c r="E106" s="24"/>
      <c r="F106" s="93"/>
      <c r="G106" s="93"/>
    </row>
    <row r="107" spans="1:7" ht="32.25" customHeight="1" hidden="1">
      <c r="A107" s="27" t="s">
        <v>165</v>
      </c>
      <c r="B107" s="97" t="s">
        <v>209</v>
      </c>
      <c r="C107" s="14"/>
      <c r="D107" s="14"/>
      <c r="E107" s="25">
        <f>E108</f>
        <v>1831230.35</v>
      </c>
      <c r="F107" s="93"/>
      <c r="G107" s="93"/>
    </row>
    <row r="108" spans="1:7" ht="31.5" customHeight="1" hidden="1">
      <c r="A108" s="27" t="s">
        <v>166</v>
      </c>
      <c r="B108" s="97" t="s">
        <v>260</v>
      </c>
      <c r="C108" s="14"/>
      <c r="D108" s="14"/>
      <c r="E108" s="24">
        <v>1831230.35</v>
      </c>
      <c r="F108" s="93"/>
      <c r="G108" s="93"/>
    </row>
    <row r="109" spans="1:7" ht="36" customHeight="1" hidden="1">
      <c r="A109" s="121" t="s">
        <v>167</v>
      </c>
      <c r="B109" s="99"/>
      <c r="C109" s="28">
        <f>C6+C58</f>
        <v>524736800</v>
      </c>
      <c r="D109" s="28">
        <f>D6+D58</f>
        <v>530995682.24</v>
      </c>
      <c r="E109" s="28">
        <f>E6+E58</f>
        <v>574476392.53</v>
      </c>
      <c r="F109" s="91">
        <f>E109/C109*100</f>
        <v>109.47896021967584</v>
      </c>
      <c r="G109" s="91">
        <f>E109/D109*100</f>
        <v>108.18852426569214</v>
      </c>
    </row>
    <row r="110" spans="1:7" ht="42" customHeight="1" hidden="1">
      <c r="A110" s="116" t="s">
        <v>248</v>
      </c>
      <c r="B110" s="96" t="s">
        <v>210</v>
      </c>
      <c r="C110" s="14"/>
      <c r="D110" s="14"/>
      <c r="E110" s="25">
        <f>E111</f>
        <v>-1518581.58</v>
      </c>
      <c r="F110" s="93"/>
      <c r="G110" s="93"/>
    </row>
    <row r="111" spans="1:7" ht="55.5" customHeight="1" hidden="1">
      <c r="A111" s="27" t="s">
        <v>249</v>
      </c>
      <c r="B111" s="97" t="s">
        <v>168</v>
      </c>
      <c r="C111" s="14"/>
      <c r="D111" s="14"/>
      <c r="E111" s="24">
        <v>-1518581.58</v>
      </c>
      <c r="F111" s="93"/>
      <c r="G111" s="93"/>
    </row>
    <row r="112" spans="1:7" ht="27" customHeight="1" hidden="1">
      <c r="A112" s="121" t="s">
        <v>198</v>
      </c>
      <c r="B112" s="100" t="s">
        <v>0</v>
      </c>
      <c r="C112" s="29">
        <f>C109+C110</f>
        <v>524736800</v>
      </c>
      <c r="D112" s="29">
        <f>D109+D110</f>
        <v>530995682.24</v>
      </c>
      <c r="E112" s="29">
        <f>E109+E110</f>
        <v>572957810.9499999</v>
      </c>
      <c r="F112" s="91">
        <f aca="true" t="shared" si="14" ref="F112:F123">E112/C112*100</f>
        <v>109.18956150016541</v>
      </c>
      <c r="G112" s="91">
        <f aca="true" t="shared" si="15" ref="G112:G123">E112/D112*100</f>
        <v>107.90253670858172</v>
      </c>
    </row>
    <row r="113" spans="1:7" ht="32.25" customHeight="1" hidden="1">
      <c r="A113" s="122" t="s">
        <v>169</v>
      </c>
      <c r="B113" s="30" t="s">
        <v>170</v>
      </c>
      <c r="C113" s="8">
        <f>C114</f>
        <v>1368960000</v>
      </c>
      <c r="D113" s="8">
        <f>D114</f>
        <v>1556922171.8400002</v>
      </c>
      <c r="E113" s="8">
        <f>E114</f>
        <v>1507186954.09</v>
      </c>
      <c r="F113" s="89">
        <f t="shared" si="14"/>
        <v>110.09722373845838</v>
      </c>
      <c r="G113" s="89">
        <f t="shared" si="15"/>
        <v>96.80554245744845</v>
      </c>
    </row>
    <row r="114" spans="1:7" ht="44.25" customHeight="1" hidden="1">
      <c r="A114" s="123" t="s">
        <v>171</v>
      </c>
      <c r="B114" s="31" t="s">
        <v>227</v>
      </c>
      <c r="C114" s="32">
        <f>C115+C118+C119+C120</f>
        <v>1368960000</v>
      </c>
      <c r="D114" s="32">
        <f>D115+D118+D119+D120</f>
        <v>1556922171.8400002</v>
      </c>
      <c r="E114" s="32">
        <f>E115+E118+E119+E120</f>
        <v>1507186954.09</v>
      </c>
      <c r="F114" s="92">
        <f t="shared" si="14"/>
        <v>110.09722373845838</v>
      </c>
      <c r="G114" s="92">
        <f t="shared" si="15"/>
        <v>96.80554245744845</v>
      </c>
    </row>
    <row r="115" spans="1:7" ht="29.25" customHeight="1" hidden="1">
      <c r="A115" s="116" t="s">
        <v>172</v>
      </c>
      <c r="B115" s="11" t="s">
        <v>173</v>
      </c>
      <c r="C115" s="12">
        <f>C116+C117</f>
        <v>252460000</v>
      </c>
      <c r="D115" s="12">
        <f>D116+D117</f>
        <v>268987800</v>
      </c>
      <c r="E115" s="12">
        <f>E116+E117</f>
        <v>268987800</v>
      </c>
      <c r="F115" s="93">
        <f t="shared" si="14"/>
        <v>106.54670046740078</v>
      </c>
      <c r="G115" s="93">
        <f t="shared" si="15"/>
        <v>100</v>
      </c>
    </row>
    <row r="116" spans="1:7" ht="29.25" customHeight="1" hidden="1">
      <c r="A116" s="27" t="s">
        <v>174</v>
      </c>
      <c r="B116" s="22" t="s">
        <v>258</v>
      </c>
      <c r="C116" s="24">
        <v>252460000</v>
      </c>
      <c r="D116" s="24">
        <v>252460000</v>
      </c>
      <c r="E116" s="15">
        <v>252460000</v>
      </c>
      <c r="F116" s="93">
        <f>E116/C116*100</f>
        <v>100</v>
      </c>
      <c r="G116" s="93">
        <f>E116/D116*100</f>
        <v>100</v>
      </c>
    </row>
    <row r="117" spans="1:7" ht="29.25" customHeight="1" hidden="1">
      <c r="A117" s="27" t="s">
        <v>256</v>
      </c>
      <c r="B117" s="22" t="s">
        <v>257</v>
      </c>
      <c r="C117" s="12"/>
      <c r="D117" s="12">
        <v>16527800</v>
      </c>
      <c r="E117" s="14">
        <v>16527800</v>
      </c>
      <c r="F117" s="93"/>
      <c r="G117" s="93">
        <f>E117/D117*100</f>
        <v>100</v>
      </c>
    </row>
    <row r="118" spans="1:7" ht="37.5" customHeight="1" hidden="1">
      <c r="A118" s="124" t="s">
        <v>175</v>
      </c>
      <c r="B118" s="33" t="s">
        <v>176</v>
      </c>
      <c r="C118" s="34">
        <v>119486800</v>
      </c>
      <c r="D118" s="34">
        <v>270153617</v>
      </c>
      <c r="E118" s="17">
        <v>264712185.8</v>
      </c>
      <c r="F118" s="93">
        <f t="shared" si="14"/>
        <v>221.54094494119852</v>
      </c>
      <c r="G118" s="93">
        <f t="shared" si="15"/>
        <v>97.98580109330908</v>
      </c>
    </row>
    <row r="119" spans="1:7" ht="45.75" customHeight="1" hidden="1">
      <c r="A119" s="124" t="s">
        <v>177</v>
      </c>
      <c r="B119" s="33" t="s">
        <v>178</v>
      </c>
      <c r="C119" s="34">
        <v>630517000</v>
      </c>
      <c r="D119" s="34">
        <v>651181105.84</v>
      </c>
      <c r="E119" s="17">
        <v>606887319.29</v>
      </c>
      <c r="F119" s="93">
        <f t="shared" si="14"/>
        <v>96.25233249698263</v>
      </c>
      <c r="G119" s="93">
        <f t="shared" si="15"/>
        <v>93.19793124328098</v>
      </c>
    </row>
    <row r="120" spans="1:7" ht="39.75" customHeight="1" hidden="1">
      <c r="A120" s="125" t="s">
        <v>179</v>
      </c>
      <c r="B120" s="16" t="s">
        <v>180</v>
      </c>
      <c r="C120" s="17">
        <v>366496200</v>
      </c>
      <c r="D120" s="17">
        <v>366599649</v>
      </c>
      <c r="E120" s="17">
        <v>366599649</v>
      </c>
      <c r="F120" s="93">
        <f t="shared" si="14"/>
        <v>100.0282264863865</v>
      </c>
      <c r="G120" s="93">
        <f t="shared" si="15"/>
        <v>100</v>
      </c>
    </row>
    <row r="121" spans="1:7" ht="23.25" customHeight="1" hidden="1">
      <c r="A121" s="126" t="s">
        <v>181</v>
      </c>
      <c r="B121" s="35"/>
      <c r="C121" s="36">
        <f>C112+C113</f>
        <v>1893696800</v>
      </c>
      <c r="D121" s="36" t="s">
        <v>0</v>
      </c>
      <c r="E121" s="36">
        <f>E112+E113-E111</f>
        <v>2081663346.62</v>
      </c>
      <c r="F121" s="91">
        <f t="shared" si="14"/>
        <v>109.92590506674563</v>
      </c>
      <c r="G121" s="91"/>
    </row>
    <row r="122" spans="1:7" ht="27" customHeight="1" hidden="1">
      <c r="A122" s="127" t="s">
        <v>182</v>
      </c>
      <c r="B122" s="37"/>
      <c r="C122" s="38">
        <f>C112+C113</f>
        <v>1893696800</v>
      </c>
      <c r="D122" s="38">
        <f>D112+D113</f>
        <v>2087917854.0800002</v>
      </c>
      <c r="E122" s="151">
        <f>E112+E113</f>
        <v>2080144765.04</v>
      </c>
      <c r="F122" s="89">
        <f t="shared" si="14"/>
        <v>109.84571368763996</v>
      </c>
      <c r="G122" s="89">
        <f t="shared" si="15"/>
        <v>99.62771097412617</v>
      </c>
    </row>
    <row r="123" spans="1:7" ht="23.25" customHeight="1" hidden="1">
      <c r="A123" s="128" t="s">
        <v>183</v>
      </c>
      <c r="B123" s="22"/>
      <c r="C123" s="39">
        <f>C122</f>
        <v>1893696800</v>
      </c>
      <c r="D123" s="39">
        <f>D122+D125</f>
        <v>2258600869.82</v>
      </c>
      <c r="E123" s="39">
        <v>1986922294.68</v>
      </c>
      <c r="F123" s="93">
        <f t="shared" si="14"/>
        <v>104.92293669609623</v>
      </c>
      <c r="G123" s="93">
        <f t="shared" si="15"/>
        <v>87.97137737923339</v>
      </c>
    </row>
    <row r="124" spans="1:7" ht="1.5" customHeight="1" hidden="1">
      <c r="A124" s="129" t="s">
        <v>184</v>
      </c>
      <c r="B124" s="5"/>
      <c r="C124" s="15"/>
      <c r="D124" s="40">
        <f>D122-D123</f>
        <v>-170683015.74</v>
      </c>
      <c r="E124" s="40">
        <f>E122-E123</f>
        <v>93222470.3599999</v>
      </c>
      <c r="F124" s="93"/>
      <c r="G124" s="93"/>
    </row>
    <row r="125" spans="1:7" ht="27.75" customHeight="1" hidden="1">
      <c r="A125" s="129" t="s">
        <v>185</v>
      </c>
      <c r="B125" s="42"/>
      <c r="C125" s="43"/>
      <c r="D125" s="44">
        <f>D126+D127+D128</f>
        <v>170683015.74</v>
      </c>
      <c r="E125" s="45">
        <f>E126+E127+E128</f>
        <v>-93222470.36000001</v>
      </c>
      <c r="F125" s="93"/>
      <c r="G125" s="93"/>
    </row>
    <row r="126" spans="1:7" ht="33" customHeight="1" hidden="1">
      <c r="A126" s="130" t="s">
        <v>186</v>
      </c>
      <c r="B126" s="42"/>
      <c r="C126" s="43"/>
      <c r="D126" s="40">
        <v>122664015.74</v>
      </c>
      <c r="E126" s="40">
        <v>-141753670.36</v>
      </c>
      <c r="F126" s="93"/>
      <c r="G126" s="93"/>
    </row>
    <row r="127" spans="1:7" ht="28.5" customHeight="1" hidden="1">
      <c r="A127" s="130" t="s">
        <v>229</v>
      </c>
      <c r="B127" s="42"/>
      <c r="C127" s="43"/>
      <c r="D127" s="40">
        <v>43000000</v>
      </c>
      <c r="E127" s="40">
        <v>43000000</v>
      </c>
      <c r="F127" s="93"/>
      <c r="G127" s="93"/>
    </row>
    <row r="128" spans="1:7" ht="27.75" customHeight="1" hidden="1">
      <c r="A128" s="130" t="s">
        <v>187</v>
      </c>
      <c r="B128" s="42"/>
      <c r="C128" s="43"/>
      <c r="D128" s="40">
        <v>5019000</v>
      </c>
      <c r="E128" s="40">
        <v>5531200</v>
      </c>
      <c r="F128" s="93"/>
      <c r="G128" s="93"/>
    </row>
    <row r="129" spans="1:7" ht="30.75" customHeight="1" hidden="1">
      <c r="A129" s="131"/>
      <c r="B129" s="46"/>
      <c r="C129" s="46"/>
      <c r="D129" s="47"/>
      <c r="E129" s="47"/>
      <c r="F129" s="48"/>
      <c r="G129" s="48"/>
    </row>
    <row r="130" spans="1:7" ht="48" customHeight="1" hidden="1">
      <c r="A130" s="146" t="s">
        <v>232</v>
      </c>
      <c r="B130" s="94"/>
      <c r="C130" s="94"/>
      <c r="D130" s="95"/>
      <c r="E130" s="49" t="s">
        <v>233</v>
      </c>
      <c r="F130" s="95"/>
      <c r="G130" s="152"/>
    </row>
    <row r="131" spans="1:7" ht="30.75" customHeight="1" hidden="1">
      <c r="A131" s="131"/>
      <c r="B131" s="46"/>
      <c r="C131" s="46"/>
      <c r="D131" s="47"/>
      <c r="E131" s="47"/>
      <c r="F131" s="51"/>
      <c r="G131" s="51"/>
    </row>
    <row r="132" spans="1:4" ht="54" customHeight="1" hidden="1">
      <c r="A132" s="142" t="s">
        <v>231</v>
      </c>
      <c r="D132" s="85"/>
    </row>
    <row r="133" spans="4:8" ht="46.5" customHeight="1">
      <c r="D133" s="87"/>
      <c r="H133" s="52"/>
    </row>
    <row r="134" spans="1:11" ht="30.75" customHeight="1">
      <c r="A134" s="154" t="s">
        <v>259</v>
      </c>
      <c r="B134" s="154"/>
      <c r="C134" s="154"/>
      <c r="D134" s="154"/>
      <c r="E134" s="154"/>
      <c r="F134" s="154"/>
      <c r="G134" s="154"/>
      <c r="K134" s="87"/>
    </row>
    <row r="135" spans="1:7" ht="43.5" customHeight="1">
      <c r="A135" s="6"/>
      <c r="B135" s="53" t="str">
        <f>B3</f>
        <v>Код дохода по КД</v>
      </c>
      <c r="C135" s="54" t="str">
        <f>C3</f>
        <v>Утверждено по бюджету на 2009год</v>
      </c>
      <c r="D135" s="54" t="str">
        <f>D3</f>
        <v>Уточ.бюджет на 2009год</v>
      </c>
      <c r="E135" s="54" t="str">
        <f>E3</f>
        <v>факт на 01.01.10г.</v>
      </c>
      <c r="F135" s="54" t="str">
        <f>F3</f>
        <v>% исп. к утвержд.году</v>
      </c>
      <c r="G135" s="54" t="str">
        <f>G3</f>
        <v>% исп. к уточн..году</v>
      </c>
    </row>
    <row r="136" spans="1:8" ht="21" customHeight="1">
      <c r="A136" s="55" t="str">
        <f>A4</f>
        <v>1</v>
      </c>
      <c r="B136" s="55" t="str">
        <f>B4</f>
        <v>2</v>
      </c>
      <c r="C136" s="55" t="s">
        <v>230</v>
      </c>
      <c r="D136" s="56">
        <f>D4</f>
        <v>4</v>
      </c>
      <c r="E136" s="57">
        <v>5</v>
      </c>
      <c r="F136" s="57">
        <v>6</v>
      </c>
      <c r="G136" s="57">
        <v>7</v>
      </c>
      <c r="H136" s="150"/>
    </row>
    <row r="137" spans="1:7" ht="19.5" customHeight="1">
      <c r="A137" s="58" t="s">
        <v>5</v>
      </c>
      <c r="B137" s="59"/>
      <c r="C137" s="60"/>
      <c r="D137" s="61"/>
      <c r="E137" s="61"/>
      <c r="F137" s="60"/>
      <c r="G137" s="61"/>
    </row>
    <row r="138" spans="1:9" ht="12.75" customHeight="1">
      <c r="A138" s="59" t="s">
        <v>188</v>
      </c>
      <c r="B138" s="59"/>
      <c r="C138" s="62">
        <f>C6/1000</f>
        <v>419726.2</v>
      </c>
      <c r="D138" s="62">
        <f>D6/1000</f>
        <v>423726.2</v>
      </c>
      <c r="E138" s="62">
        <f>E6/1000</f>
        <v>467318.83563999995</v>
      </c>
      <c r="F138" s="62">
        <f>E138/C138*100</f>
        <v>111.33897184402592</v>
      </c>
      <c r="G138" s="62">
        <f>E138/D138*100</f>
        <v>110.28792546696427</v>
      </c>
      <c r="H138" s="149"/>
      <c r="I138" s="50"/>
    </row>
    <row r="139" spans="1:7" ht="19.5" customHeight="1">
      <c r="A139" s="63" t="s">
        <v>189</v>
      </c>
      <c r="B139" s="59"/>
      <c r="C139" s="62">
        <f>C58/1000</f>
        <v>105010.6</v>
      </c>
      <c r="D139" s="62">
        <f>D58/1000</f>
        <v>107269.48224</v>
      </c>
      <c r="E139" s="62">
        <f>E58/1000</f>
        <v>107157.55689</v>
      </c>
      <c r="F139" s="62">
        <f>E139/C139*100</f>
        <v>102.04451444901753</v>
      </c>
      <c r="G139" s="62">
        <f aca="true" t="shared" si="16" ref="G139:G150">E139/D139*100</f>
        <v>99.89565965299472</v>
      </c>
    </row>
    <row r="140" spans="1:7" ht="21" customHeight="1">
      <c r="A140" s="64" t="s">
        <v>167</v>
      </c>
      <c r="B140" s="65"/>
      <c r="C140" s="66">
        <f>C138+C139</f>
        <v>524736.8</v>
      </c>
      <c r="D140" s="66">
        <f>D138+D139</f>
        <v>530995.68224</v>
      </c>
      <c r="E140" s="66">
        <f>E138+E139</f>
        <v>574476.39253</v>
      </c>
      <c r="F140" s="62">
        <f>E140/C140*100</f>
        <v>109.47896021967583</v>
      </c>
      <c r="G140" s="62">
        <f t="shared" si="16"/>
        <v>108.18852426569214</v>
      </c>
    </row>
    <row r="141" spans="1:7" ht="20.25" customHeight="1">
      <c r="A141" s="59" t="s">
        <v>190</v>
      </c>
      <c r="B141" s="59"/>
      <c r="C141" s="62"/>
      <c r="D141" s="62"/>
      <c r="E141" s="62">
        <f>E110/1000</f>
        <v>-1518.58158</v>
      </c>
      <c r="F141" s="62"/>
      <c r="G141" s="62"/>
    </row>
    <row r="142" spans="1:7" ht="27.75" customHeight="1">
      <c r="A142" s="67" t="s">
        <v>191</v>
      </c>
      <c r="B142" s="68"/>
      <c r="C142" s="69">
        <f>C140+C141</f>
        <v>524736.8</v>
      </c>
      <c r="D142" s="69">
        <f>D140+D141</f>
        <v>530995.68224</v>
      </c>
      <c r="E142" s="69">
        <f>E140+E141</f>
        <v>572957.81095</v>
      </c>
      <c r="F142" s="135">
        <f>E142/C142*100</f>
        <v>109.18956150016538</v>
      </c>
      <c r="G142" s="135">
        <f t="shared" si="16"/>
        <v>107.90253670858172</v>
      </c>
    </row>
    <row r="143" spans="1:7" ht="17.25" customHeight="1">
      <c r="A143" s="70" t="s">
        <v>192</v>
      </c>
      <c r="B143" s="71"/>
      <c r="C143" s="72">
        <f>C144</f>
        <v>1368960</v>
      </c>
      <c r="D143" s="72">
        <f>D144</f>
        <v>1556922.1718400002</v>
      </c>
      <c r="E143" s="72">
        <f>E144</f>
        <v>1507186.95409</v>
      </c>
      <c r="F143" s="148">
        <f>E143/C143*100</f>
        <v>110.09722373845838</v>
      </c>
      <c r="G143" s="148">
        <f t="shared" si="16"/>
        <v>96.80554245744844</v>
      </c>
    </row>
    <row r="144" spans="1:7" ht="27" customHeight="1">
      <c r="A144" s="73" t="s">
        <v>193</v>
      </c>
      <c r="B144" s="74"/>
      <c r="C144" s="75">
        <f>C145+C146+C147+C148</f>
        <v>1368960</v>
      </c>
      <c r="D144" s="75">
        <f>D145+D146+D147+D148</f>
        <v>1556922.1718400002</v>
      </c>
      <c r="E144" s="75">
        <f>E145+E146+E147+E148</f>
        <v>1507186.95409</v>
      </c>
      <c r="F144" s="62">
        <f aca="true" t="shared" si="17" ref="F144:F150">E144/C144*100</f>
        <v>110.09722373845838</v>
      </c>
      <c r="G144" s="62">
        <f t="shared" si="16"/>
        <v>96.80554245744844</v>
      </c>
    </row>
    <row r="145" spans="1:7" ht="27" customHeight="1">
      <c r="A145" s="27" t="s">
        <v>172</v>
      </c>
      <c r="B145" s="13" t="s">
        <v>173</v>
      </c>
      <c r="C145" s="76">
        <f>C115/1000</f>
        <v>252460</v>
      </c>
      <c r="D145" s="76">
        <f>D115/1000</f>
        <v>268987.8</v>
      </c>
      <c r="E145" s="76">
        <f>E115/1000</f>
        <v>268987.8</v>
      </c>
      <c r="F145" s="62">
        <f t="shared" si="17"/>
        <v>106.54670046740078</v>
      </c>
      <c r="G145" s="62">
        <f t="shared" si="16"/>
        <v>100</v>
      </c>
    </row>
    <row r="146" spans="1:7" ht="22.5">
      <c r="A146" s="132" t="s">
        <v>175</v>
      </c>
      <c r="B146" s="77" t="s">
        <v>176</v>
      </c>
      <c r="C146" s="62">
        <f>C118/1000</f>
        <v>119486.8</v>
      </c>
      <c r="D146" s="62">
        <f>D118/1000</f>
        <v>270153.617</v>
      </c>
      <c r="E146" s="62">
        <f>E118/1000</f>
        <v>264712.18580000004</v>
      </c>
      <c r="F146" s="62">
        <f t="shared" si="17"/>
        <v>221.54094494119855</v>
      </c>
      <c r="G146" s="62">
        <f t="shared" si="16"/>
        <v>97.98580109330908</v>
      </c>
    </row>
    <row r="147" spans="1:7" ht="12.75">
      <c r="A147" s="132" t="s">
        <v>177</v>
      </c>
      <c r="B147" s="77" t="s">
        <v>178</v>
      </c>
      <c r="C147" s="62">
        <f>C119/1000</f>
        <v>630517</v>
      </c>
      <c r="D147" s="62">
        <f>D119/1000</f>
        <v>651181.1058400001</v>
      </c>
      <c r="E147" s="62">
        <f>E119/1000</f>
        <v>606887.31929</v>
      </c>
      <c r="F147" s="62">
        <f t="shared" si="17"/>
        <v>96.25233249698265</v>
      </c>
      <c r="G147" s="62">
        <f t="shared" si="16"/>
        <v>93.19793124328098</v>
      </c>
    </row>
    <row r="148" spans="1:7" ht="12.75">
      <c r="A148" s="132" t="s">
        <v>179</v>
      </c>
      <c r="B148" s="22" t="s">
        <v>180</v>
      </c>
      <c r="C148" s="62">
        <f>C120/1000</f>
        <v>366496.2</v>
      </c>
      <c r="D148" s="62">
        <f>D120/1000</f>
        <v>366599.649</v>
      </c>
      <c r="E148" s="62">
        <f>E120/1000</f>
        <v>366599.649</v>
      </c>
      <c r="F148" s="62">
        <f t="shared" si="17"/>
        <v>100.02822648638647</v>
      </c>
      <c r="G148" s="62">
        <f t="shared" si="16"/>
        <v>100</v>
      </c>
    </row>
    <row r="149" spans="1:7" ht="23.25" customHeight="1">
      <c r="A149" s="139" t="s">
        <v>194</v>
      </c>
      <c r="B149" s="140" t="s">
        <v>0</v>
      </c>
      <c r="C149" s="141">
        <f>C143+C142</f>
        <v>1893696.8</v>
      </c>
      <c r="D149" s="141">
        <f>D143+D142</f>
        <v>2087917.8540800002</v>
      </c>
      <c r="E149" s="141">
        <f>E143+E142</f>
        <v>2080144.76504</v>
      </c>
      <c r="F149" s="147">
        <f t="shared" si="17"/>
        <v>109.84571368763996</v>
      </c>
      <c r="G149" s="147">
        <f t="shared" si="16"/>
        <v>99.62771097412617</v>
      </c>
    </row>
    <row r="150" spans="1:7" ht="24" customHeight="1">
      <c r="A150" s="136" t="s">
        <v>183</v>
      </c>
      <c r="B150" s="137"/>
      <c r="C150" s="138">
        <v>1893696.8</v>
      </c>
      <c r="D150" s="138">
        <f>D123/1000</f>
        <v>2258600.86982</v>
      </c>
      <c r="E150" s="138">
        <f>E123/1000</f>
        <v>1986922.29468</v>
      </c>
      <c r="F150" s="148">
        <f t="shared" si="17"/>
        <v>104.92293669609623</v>
      </c>
      <c r="G150" s="148">
        <f t="shared" si="16"/>
        <v>87.97137737923339</v>
      </c>
    </row>
    <row r="151" spans="1:7" ht="25.5" customHeight="1">
      <c r="A151" s="79" t="str">
        <f>A124</f>
        <v>Результат исполнения бюджета (дефицит"-",профицит"+"</v>
      </c>
      <c r="B151" s="59"/>
      <c r="C151" s="62"/>
      <c r="D151" s="78">
        <f>D149-D150</f>
        <v>-170683.01573999994</v>
      </c>
      <c r="E151" s="78">
        <f>E149-E150</f>
        <v>93222.47035999992</v>
      </c>
      <c r="F151" s="62"/>
      <c r="G151" s="78"/>
    </row>
    <row r="152" spans="1:7" ht="19.5" customHeight="1">
      <c r="A152" s="80" t="s">
        <v>195</v>
      </c>
      <c r="B152" s="59"/>
      <c r="C152" s="62"/>
      <c r="D152" s="75">
        <f>D153+D154+D155</f>
        <v>170683.01574</v>
      </c>
      <c r="E152" s="78">
        <f>E153+E154+E155</f>
        <v>-93222.47036000002</v>
      </c>
      <c r="F152" s="62"/>
      <c r="G152" s="75"/>
    </row>
    <row r="153" spans="1:7" ht="22.5" customHeight="1">
      <c r="A153" s="81" t="s">
        <v>186</v>
      </c>
      <c r="B153" s="6"/>
      <c r="C153" s="6"/>
      <c r="D153" s="134">
        <f>D126/1000</f>
        <v>122664.01573999999</v>
      </c>
      <c r="E153" s="134">
        <f>E126/1000</f>
        <v>-141753.67036000002</v>
      </c>
      <c r="F153" s="6"/>
      <c r="G153" s="78"/>
    </row>
    <row r="154" spans="1:7" ht="23.25" customHeight="1">
      <c r="A154" s="144" t="s">
        <v>229</v>
      </c>
      <c r="B154" s="6"/>
      <c r="C154" s="6"/>
      <c r="D154" s="134">
        <f>D127/1000</f>
        <v>43000</v>
      </c>
      <c r="E154" s="134">
        <f>E127/1000</f>
        <v>43000</v>
      </c>
      <c r="F154" s="6"/>
      <c r="G154" s="78"/>
    </row>
    <row r="155" spans="1:7" ht="33" customHeight="1">
      <c r="A155" s="133" t="s">
        <v>187</v>
      </c>
      <c r="B155" s="6"/>
      <c r="C155" s="6"/>
      <c r="D155" s="41">
        <f>D128/1000</f>
        <v>5019</v>
      </c>
      <c r="E155" s="41">
        <f>E128/1000</f>
        <v>5531.2</v>
      </c>
      <c r="F155" s="6"/>
      <c r="G155" s="143"/>
    </row>
    <row r="156" spans="1:7" ht="20.25" customHeight="1">
      <c r="A156" s="82"/>
      <c r="B156" s="83"/>
      <c r="C156" s="145"/>
      <c r="D156" s="145"/>
      <c r="E156" s="145"/>
      <c r="F156" s="145"/>
      <c r="G156" s="145"/>
    </row>
    <row r="157" spans="1:7" ht="27" customHeight="1">
      <c r="A157" s="84" t="s">
        <v>251</v>
      </c>
      <c r="B157" s="84"/>
      <c r="C157" s="84"/>
      <c r="D157" s="85"/>
      <c r="E157" s="84"/>
      <c r="F157" s="86"/>
      <c r="G157" s="84"/>
    </row>
    <row r="158" spans="1:9" ht="18.75" customHeight="1">
      <c r="A158" s="84" t="s">
        <v>196</v>
      </c>
      <c r="B158" s="84"/>
      <c r="C158" s="84"/>
      <c r="D158" s="84"/>
      <c r="E158" s="84" t="s">
        <v>197</v>
      </c>
      <c r="F158" s="84"/>
      <c r="G158" s="84"/>
      <c r="H158" s="83"/>
      <c r="I158" s="83"/>
    </row>
    <row r="159" spans="1:9" ht="21.75" customHeight="1">
      <c r="A159" s="84"/>
      <c r="B159" s="84"/>
      <c r="C159" s="84"/>
      <c r="D159" s="84"/>
      <c r="E159" s="84"/>
      <c r="F159" s="84"/>
      <c r="G159" s="84"/>
      <c r="H159" s="84"/>
      <c r="I159" s="83"/>
    </row>
    <row r="160" spans="1:9" ht="21" customHeight="1">
      <c r="A160" s="84"/>
      <c r="B160" s="84"/>
      <c r="C160" s="84"/>
      <c r="D160" s="84"/>
      <c r="E160" s="84"/>
      <c r="F160" s="84"/>
      <c r="G160" s="84"/>
      <c r="H160" s="84"/>
      <c r="I160" s="84"/>
    </row>
    <row r="161" spans="1:9" ht="17.25" customHeight="1">
      <c r="A161" s="84"/>
      <c r="B161" s="84"/>
      <c r="C161" s="84"/>
      <c r="D161" s="84"/>
      <c r="E161" s="84"/>
      <c r="F161" s="84"/>
      <c r="G161" s="84"/>
      <c r="H161" s="84"/>
      <c r="I161" s="84"/>
    </row>
    <row r="162" spans="4:9" ht="24.75" customHeight="1">
      <c r="D162" s="88"/>
      <c r="H162" s="84"/>
      <c r="I162" s="84"/>
    </row>
    <row r="163" spans="8:9" ht="41.25" customHeight="1">
      <c r="H163" s="84"/>
      <c r="I163" s="84"/>
    </row>
    <row r="164" spans="4:9" ht="12.75">
      <c r="D164" s="88"/>
      <c r="I164" s="84"/>
    </row>
    <row r="165" ht="14.25" customHeight="1"/>
    <row r="166" ht="19.5" customHeight="1"/>
    <row r="167" ht="24" customHeight="1"/>
    <row r="168" ht="23.25" customHeight="1"/>
    <row r="169" ht="33.75" customHeight="1"/>
    <row r="170" ht="26.25" customHeight="1"/>
    <row r="171" ht="24" customHeight="1"/>
    <row r="172" ht="24" customHeight="1"/>
    <row r="173" ht="11.25" customHeight="1"/>
    <row r="174" ht="15.75" customHeight="1"/>
    <row r="175" ht="15" customHeight="1"/>
    <row r="176" ht="24" customHeight="1"/>
    <row r="177" ht="17.25" customHeight="1"/>
    <row r="178" ht="20.25" customHeight="1"/>
    <row r="179" ht="24.75" customHeight="1"/>
    <row r="180" ht="12" customHeight="1"/>
    <row r="181" ht="15" customHeight="1"/>
    <row r="182" ht="15" customHeight="1"/>
    <row r="183" ht="15" customHeight="1"/>
    <row r="184" ht="32.25" customHeight="1"/>
    <row r="185" ht="30" customHeight="1"/>
    <row r="186" ht="30" customHeight="1"/>
    <row r="187" ht="15" customHeight="1"/>
    <row r="188" ht="16.5" customHeight="1"/>
    <row r="189" ht="15" customHeight="1"/>
    <row r="193" ht="9" customHeight="1"/>
  </sheetData>
  <mergeCells count="2">
    <mergeCell ref="A2:H2"/>
    <mergeCell ref="A134:G134"/>
  </mergeCells>
  <printOptions/>
  <pageMargins left="0.17" right="0.17" top="0.21" bottom="0.16" header="0.17" footer="0.16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</dc:creator>
  <cp:keywords/>
  <dc:description/>
  <cp:lastModifiedBy>temp</cp:lastModifiedBy>
  <cp:lastPrinted>2010-02-27T03:58:49Z</cp:lastPrinted>
  <dcterms:created xsi:type="dcterms:W3CDTF">2009-06-02T04:14:14Z</dcterms:created>
  <dcterms:modified xsi:type="dcterms:W3CDTF">2010-02-27T04:01:36Z</dcterms:modified>
  <cp:category/>
  <cp:version/>
  <cp:contentType/>
  <cp:contentStatus/>
</cp:coreProperties>
</file>